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list'!$G$2</definedName>
    <definedName name="MJ">'Krycí list'!$G$5</definedName>
    <definedName name="Mont">'Rekapitulace'!$H$14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'Položky'!$A$1:$G$327</definedName>
    <definedName name="_xlnm.Print_Area" localSheetId="1">'Rekapitulace'!$A$1:$I$28</definedName>
    <definedName name="PocetMJ">'Krycí list'!$G$6</definedName>
    <definedName name="Poznamka">'Krycí list'!$B$37</definedName>
    <definedName name="Projektant">'Krycí list'!$C$8</definedName>
    <definedName name="PSV">'Rekapitulace'!$F$14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<sst xmlns="http://schemas.openxmlformats.org/spreadsheetml/2006/main" count="771" uniqueCount="266">
  <si>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</si>
  <si>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</si>
  <si>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</si>
  <si>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</si>
  <si>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</si>
  <si>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</si>
  <si>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</si>
  <si>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</si>
  <si>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</si>
  <si>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</si>
  <si>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</si>
  <si>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</si>
  <si>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</si>
  <si>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</si>
  <si>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</si>
  <si>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</si>
  <si>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</si>
  <si>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</si>
  <si>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</si>
  <si>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</si>
  <si>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</si>
  <si>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</si>
  <si>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</si>
  <si>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</si>
  <si>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</si>
  <si>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</si>
  <si>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</si>
  <si>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</si>
  <si>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</si>
  <si>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</si>
  <si>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</si>
  <si>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</si>
  <si>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</si>
  <si>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</si>
  <si>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</si>
  <si>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</si>
  <si>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</si>
  <si>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</si>
  <si>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</si>
  <si>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</si>
  <si>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</si>
  <si>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</si>
  <si>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</si>
  <si>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</si>
  <si>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</si>
  <si>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</si>
  <si>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</si>
  <si>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</si>
  <si>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</si>
  <si>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</si>
  <si>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</si>
  <si>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</si>
  <si>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</si>
  <si>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</si>
  <si>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</si>
  <si>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</si>
  <si>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</si>
  <si>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</si>
  <si>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</si>
  <si>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</si>
  <si>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</si>
  <si>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</si>
  <si>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</si>
  <si>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</si>
  <si>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</si>
  <si>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</si>
  <si>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</si>
  <si>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</si>
  <si>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</si>
  <si>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</si>
  <si>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</si>
  <si>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</si>
  <si>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</si>
  <si>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</si>
  <si>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</si>
  <si>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</si>
  <si>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</si>
  <si>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</si>
  <si>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13/006</t>
  </si>
  <si>
    <t>Šakvice-chod. ul. Nadražní od aut.z. po konec obce</t>
  </si>
  <si>
    <t>01</t>
  </si>
  <si>
    <t>Oprava chodníku</t>
  </si>
  <si>
    <t>RTS 2013</t>
  </si>
  <si>
    <t>113106121R00</t>
  </si>
  <si>
    <t xml:space="preserve">Rozebrání dlažeb z betonových dlaždic na sucho </t>
  </si>
  <si>
    <t>m2</t>
  </si>
  <si>
    <t>č.p.262:24*1,5</t>
  </si>
  <si>
    <t>č.p.Pavlíčkovi:</t>
  </si>
  <si>
    <t>č.p.448:17*1,5</t>
  </si>
  <si>
    <t>č.p.obecní pozemek:</t>
  </si>
  <si>
    <t>č.p.472:9*1,5</t>
  </si>
  <si>
    <t>č.p.350:</t>
  </si>
  <si>
    <t>č.p.337:20*1,5</t>
  </si>
  <si>
    <t>č.p.318:21*1,5</t>
  </si>
  <si>
    <t>č.p.ubytování v soukromí:</t>
  </si>
  <si>
    <t>č.p.328:</t>
  </si>
  <si>
    <t>č.p.321:</t>
  </si>
  <si>
    <t>č.p.505:</t>
  </si>
  <si>
    <t>č.p.352:23*1,5</t>
  </si>
  <si>
    <t>č.p.365:28,15</t>
  </si>
  <si>
    <t>č.p.Hladky:</t>
  </si>
  <si>
    <t>č.p.433:7*1,5</t>
  </si>
  <si>
    <t>č.p.347:8*1,5</t>
  </si>
  <si>
    <t>č.p.356:</t>
  </si>
  <si>
    <t>113204111R00</t>
  </si>
  <si>
    <t xml:space="preserve">Vytrhání obrub záhonových </t>
  </si>
  <si>
    <t>m</t>
  </si>
  <si>
    <t>č.p.262:</t>
  </si>
  <si>
    <t>č.p.448:17</t>
  </si>
  <si>
    <t>č.p.472:9</t>
  </si>
  <si>
    <t>č.p.337:16</t>
  </si>
  <si>
    <t>č.p.318:17</t>
  </si>
  <si>
    <t>č.p.352:23</t>
  </si>
  <si>
    <t>č.p.365:28</t>
  </si>
  <si>
    <t>č.p.433:7</t>
  </si>
  <si>
    <t>č.p.347:8</t>
  </si>
  <si>
    <t>122202201R00</t>
  </si>
  <si>
    <t xml:space="preserve">Odkopávky pro silnice v hor. 3 do 100 m3 </t>
  </si>
  <si>
    <t>m3</t>
  </si>
  <si>
    <t>č.p.262:24*1,8*0,35</t>
  </si>
  <si>
    <t>č.p.448:17*1,8*0,35</t>
  </si>
  <si>
    <t>č.p.obecní pozemek:30*1,8*0,35</t>
  </si>
  <si>
    <t>č.p.472:25*1,8*0,35</t>
  </si>
  <si>
    <t>č.p.350:75*1,8*0,35</t>
  </si>
  <si>
    <t>č.p.337:20*1,8*0,35</t>
  </si>
  <si>
    <t>č.p.318:21*1,8*0,35</t>
  </si>
  <si>
    <t>č.p.ubytování v soukromí:23*1,8*0,35</t>
  </si>
  <si>
    <t>č.p.328:14*1,8*0,35</t>
  </si>
  <si>
    <t>č.p.321:12*1,8*0,35</t>
  </si>
  <si>
    <t>č.p.505:18*1,8*0,35</t>
  </si>
  <si>
    <t>č.p.352:23*1,8*0,35</t>
  </si>
  <si>
    <t>č.p.365:28*1,8*0,35</t>
  </si>
  <si>
    <t>č.p.433:11*1,8*0,35</t>
  </si>
  <si>
    <t>č.p.347:12*1,8*0,35</t>
  </si>
  <si>
    <t>č.p.356:21*1,8*0,35</t>
  </si>
  <si>
    <t>122202209R00</t>
  </si>
  <si>
    <t xml:space="preserve">Příplatek za lepivost - odkop. pro silnice v hor.3 </t>
  </si>
  <si>
    <t>130001101R00</t>
  </si>
  <si>
    <t xml:space="preserve">Příplatek za ztížené hloubení v blízkosti vedení </t>
  </si>
  <si>
    <t>162301102R00</t>
  </si>
  <si>
    <t xml:space="preserve">Vodorovné přemístění výkopku z hor.1-4 do 1000 m </t>
  </si>
  <si>
    <t>171201201R00</t>
  </si>
  <si>
    <t xml:space="preserve">Uložení sypaniny na skládku </t>
  </si>
  <si>
    <t>181101102R00</t>
  </si>
  <si>
    <t xml:space="preserve">Úprava pláně v zářezech v hor. 1-4, se zhutněním </t>
  </si>
  <si>
    <t>č.p.262:24*1,8</t>
  </si>
  <si>
    <t>č.p.448:17*1,8</t>
  </si>
  <si>
    <t>č.p.obecní pozemek:30*1,8</t>
  </si>
  <si>
    <t>č.p.472:25*1,8</t>
  </si>
  <si>
    <t>č.p.350:75*1,8</t>
  </si>
  <si>
    <t>č.p.337:20*1,8</t>
  </si>
  <si>
    <t>č.p.318:21*1,8</t>
  </si>
  <si>
    <t>č.p.ubytování v soukromí:23*1,8</t>
  </si>
  <si>
    <t>č.p.328:14*1,8</t>
  </si>
  <si>
    <t>č.p.321:12*1,8</t>
  </si>
  <si>
    <t>č.p.505:18*1,8</t>
  </si>
  <si>
    <t>č.p.352:23*1,8</t>
  </si>
  <si>
    <t>č.p.365:28*1,8</t>
  </si>
  <si>
    <t>č.p.433:11*1,8</t>
  </si>
  <si>
    <t>č.p.347:12*1,8</t>
  </si>
  <si>
    <t>č.p.356:21*1,8</t>
  </si>
  <si>
    <t>5</t>
  </si>
  <si>
    <t>Komunikace</t>
  </si>
  <si>
    <t>564762111R00</t>
  </si>
  <si>
    <t xml:space="preserve">Podklad z kam.drceného 0-63 s výplň.kamen. 20 cm </t>
  </si>
  <si>
    <t>596215021R00</t>
  </si>
  <si>
    <t xml:space="preserve">Kladení zámkové dlažby tl. 6 cm do drtě tl. 4 cm </t>
  </si>
  <si>
    <t>č.p.262:20*1,5</t>
  </si>
  <si>
    <t>č.p.448:13*1,5</t>
  </si>
  <si>
    <t>č.p.obecní pozemek:30*1,5</t>
  </si>
  <si>
    <t>č.p.472:21*1,5</t>
  </si>
  <si>
    <t>č.p.350:71*1,5</t>
  </si>
  <si>
    <t>č.p.337:16*1,5</t>
  </si>
  <si>
    <t>č.p.318:17*1,5</t>
  </si>
  <si>
    <t>č.p.ubytování v soukromí:19*1,5</t>
  </si>
  <si>
    <t>č.p.328:10*1,5</t>
  </si>
  <si>
    <t>č.p.321:12*1,5</t>
  </si>
  <si>
    <t>č.p.505:14*1,5</t>
  </si>
  <si>
    <t>č.p.352:19*1,5</t>
  </si>
  <si>
    <t>č.p.365:24*1,5</t>
  </si>
  <si>
    <t>č.p.433:11*1,5</t>
  </si>
  <si>
    <t>č.p.356:17*1,5</t>
  </si>
  <si>
    <t>596245021R00</t>
  </si>
  <si>
    <t xml:space="preserve">Kladení zámkové dlažby tl. 6 cm do MC tl. 4 cm </t>
  </si>
  <si>
    <t>č.p.262:4*1,5</t>
  </si>
  <si>
    <t>č.p.448:4*1,5</t>
  </si>
  <si>
    <t>č.p.472:4*1,5</t>
  </si>
  <si>
    <t>č.p.350:4*1,5</t>
  </si>
  <si>
    <t>č.p.337:4*1,5</t>
  </si>
  <si>
    <t>č.p.318:4*1,5</t>
  </si>
  <si>
    <t>č.p.ubytování v soukromí:4*1,5</t>
  </si>
  <si>
    <t>č.p.328:4*1,5</t>
  </si>
  <si>
    <t>č.p.505:4*1,5</t>
  </si>
  <si>
    <t>č.p.352:4*1,5</t>
  </si>
  <si>
    <t>č.p.365:4*1,5</t>
  </si>
  <si>
    <t>č.p.433:</t>
  </si>
  <si>
    <t>č.p.347:4*1,5</t>
  </si>
  <si>
    <t>č.p.356:4*1,5</t>
  </si>
  <si>
    <t>59248010</t>
  </si>
  <si>
    <t xml:space="preserve">Dlažba zámková  20/10/6II přírodní parketa </t>
  </si>
  <si>
    <t>č.p.472:25*1,5</t>
  </si>
  <si>
    <t>č.p.350:75*1,5</t>
  </si>
  <si>
    <t>č.p.ubytování v soukromí:23*1,5</t>
  </si>
  <si>
    <t>č.p.328:14*1,5</t>
  </si>
  <si>
    <t>č.p.505:18*1,5</t>
  </si>
  <si>
    <t>č.p.365:28*1,5</t>
  </si>
  <si>
    <t>č.p.347:12*1,5</t>
  </si>
  <si>
    <t>č.p.356:21*1,5</t>
  </si>
  <si>
    <t>91</t>
  </si>
  <si>
    <t>Doplňující práce na komunikaci</t>
  </si>
  <si>
    <t>916331111U00</t>
  </si>
  <si>
    <t>Osaz zahradní obrubník beton včetně obrubníku zahradního barva přírodní</t>
  </si>
  <si>
    <t>č.p.262:4</t>
  </si>
  <si>
    <t>č.p.obecní pozemek:30</t>
  </si>
  <si>
    <t>č.p.472:8</t>
  </si>
  <si>
    <t>č.p.350:75</t>
  </si>
  <si>
    <t>č.p.337:20</t>
  </si>
  <si>
    <t>č.p.318:21</t>
  </si>
  <si>
    <t>č.p.ubytování v soukromí:23</t>
  </si>
  <si>
    <t>č.p.328:14</t>
  </si>
  <si>
    <t>č.p.321:12</t>
  </si>
  <si>
    <t>č.p.505:18</t>
  </si>
  <si>
    <t>č.p.433:11</t>
  </si>
  <si>
    <t>č.p.356:21</t>
  </si>
  <si>
    <t>916562131U00</t>
  </si>
  <si>
    <t xml:space="preserve">Obruba+odvodnění ACO-DRAIN </t>
  </si>
  <si>
    <t>č.p.262:1,5</t>
  </si>
  <si>
    <t>č.p.448:</t>
  </si>
  <si>
    <t>č.p.472:</t>
  </si>
  <si>
    <t>č.p.337:</t>
  </si>
  <si>
    <t>č.p.318:1,5</t>
  </si>
  <si>
    <t>č.p.ubytování v soukromí:1,5</t>
  </si>
  <si>
    <t>č.p.321:1,5</t>
  </si>
  <si>
    <t>č.p.352:</t>
  </si>
  <si>
    <t>č.p.365:</t>
  </si>
  <si>
    <t>č.p.347:</t>
  </si>
  <si>
    <t>96</t>
  </si>
  <si>
    <t>Bourání konstrukcí</t>
  </si>
  <si>
    <t>979093111R00</t>
  </si>
  <si>
    <t xml:space="preserve">Uložení suti na skládku bez zhutnění </t>
  </si>
  <si>
    <t>t</t>
  </si>
  <si>
    <t>97</t>
  </si>
  <si>
    <t>Prorážení otvorů</t>
  </si>
  <si>
    <t>979083112R00</t>
  </si>
  <si>
    <t xml:space="preserve">Vodorovné přemístění suti na skládku do 1000 m </t>
  </si>
  <si>
    <t>99</t>
  </si>
  <si>
    <t>Staveništní přesun hmot</t>
  </si>
  <si>
    <t>998223011R00</t>
  </si>
  <si>
    <t xml:space="preserve">Přesun hmot, pozemní komunikace, kryt dlážděný </t>
  </si>
  <si>
    <t>M46</t>
  </si>
  <si>
    <t>Zemní práce při montážích</t>
  </si>
  <si>
    <t>460010025U00</t>
  </si>
  <si>
    <t xml:space="preserve">Vytyčení inženýrská síť zástavba </t>
  </si>
  <si>
    <t>č.p.262:24</t>
  </si>
  <si>
    <t>č.p.472:25</t>
  </si>
  <si>
    <t>č.p.347:12</t>
  </si>
  <si>
    <t>460650175U00</t>
  </si>
  <si>
    <t xml:space="preserve">Očištění beton dlaždice čtyřhranná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</si>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</sst>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23" fillId="0" borderId="10" xfId="0" applyFont="1" applyBorder="1" applyAlignment="1">
      <alignment horizontal="centerContinuous"/>
    </xf>
    <xf numFmtId="0" fontId="24" fillId="18" borderId="11" xfId="0" applyFont="1" applyFill="1" applyBorder="1" applyAlignment="1">
      <alignment horizontal="left"/>
    </xf>
    <xf numFmtId="0" fontId="25" fillId="18" borderId="12" xfId="0" applyFont="1" applyFill="1" applyBorder="1" applyAlignment="1">
      <alignment horizontal="centerContinuous"/>
    </xf>
    <xf numFmtId="0" fontId="26" fillId="18" borderId="13" xfId="0" applyFont="1" applyFill="1" applyBorder="1" applyAlignment="1">
      <alignment horizontal="left"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left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25" fillId="0" borderId="20" xfId="0" applyNumberFormat="1" applyFont="1" applyBorder="1" applyAlignment="1">
      <alignment horizontal="left"/>
    </xf>
    <xf numFmtId="49" fontId="24" fillId="18" borderId="16" xfId="0" applyNumberFormat="1" applyFont="1" applyFill="1" applyBorder="1" applyAlignment="1">
      <alignment/>
    </xf>
    <xf numFmtId="49" fontId="23" fillId="18" borderId="17" xfId="0" applyNumberFormat="1" applyFont="1" applyFill="1" applyBorder="1" applyAlignment="1">
      <alignment/>
    </xf>
    <xf numFmtId="0" fontId="24" fillId="18" borderId="18" xfId="0" applyFont="1" applyFill="1" applyBorder="1" applyAlignment="1">
      <alignment/>
    </xf>
    <xf numFmtId="0" fontId="23" fillId="18" borderId="18" xfId="0" applyFont="1" applyFill="1" applyBorder="1" applyAlignment="1">
      <alignment/>
    </xf>
    <xf numFmtId="0" fontId="23" fillId="18" borderId="17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3" fontId="2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4" fillId="18" borderId="21" xfId="0" applyNumberFormat="1" applyFont="1" applyFill="1" applyBorder="1" applyAlignment="1">
      <alignment/>
    </xf>
    <xf numFmtId="49" fontId="23" fillId="18" borderId="22" xfId="0" applyNumberFormat="1" applyFont="1" applyFill="1" applyBorder="1" applyAlignment="1">
      <alignment/>
    </xf>
    <xf numFmtId="0" fontId="24" fillId="18" borderId="0" xfId="0" applyFont="1" applyFill="1" applyBorder="1" applyAlignment="1">
      <alignment/>
    </xf>
    <xf numFmtId="0" fontId="23" fillId="18" borderId="0" xfId="0" applyFont="1" applyFill="1" applyBorder="1" applyAlignment="1">
      <alignment/>
    </xf>
    <xf numFmtId="49" fontId="25" fillId="0" borderId="19" xfId="0" applyNumberFormat="1" applyFont="1" applyBorder="1" applyAlignment="1">
      <alignment horizontal="left"/>
    </xf>
    <xf numFmtId="0" fontId="25" fillId="0" borderId="23" xfId="0" applyFont="1" applyBorder="1" applyAlignment="1">
      <alignment/>
    </xf>
    <xf numFmtId="0" fontId="25" fillId="0" borderId="19" xfId="0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25" fillId="0" borderId="19" xfId="0" applyNumberFormat="1" applyFont="1" applyBorder="1" applyAlignment="1">
      <alignment/>
    </xf>
    <xf numFmtId="0" fontId="25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5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5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6" xfId="0" applyFont="1" applyBorder="1" applyAlignment="1">
      <alignment/>
    </xf>
    <xf numFmtId="0" fontId="25" fillId="0" borderId="19" xfId="0" applyFont="1" applyBorder="1" applyAlignment="1">
      <alignment horizontal="center"/>
    </xf>
    <xf numFmtId="0" fontId="25" fillId="0" borderId="14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22" fillId="0" borderId="27" xfId="0" applyFont="1" applyBorder="1" applyAlignment="1">
      <alignment horizontal="centerContinuous" vertical="center"/>
    </xf>
    <xf numFmtId="0" fontId="27" fillId="0" borderId="28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23" fillId="0" borderId="29" xfId="0" applyFont="1" applyBorder="1" applyAlignment="1">
      <alignment horizontal="centerContinuous" vertical="center"/>
    </xf>
    <xf numFmtId="0" fontId="24" fillId="18" borderId="30" xfId="0" applyFont="1" applyFill="1" applyBorder="1" applyAlignment="1">
      <alignment horizontal="left"/>
    </xf>
    <xf numFmtId="0" fontId="23" fillId="18" borderId="31" xfId="0" applyFont="1" applyFill="1" applyBorder="1" applyAlignment="1">
      <alignment horizontal="left"/>
    </xf>
    <xf numFmtId="0" fontId="23" fillId="18" borderId="32" xfId="0" applyFont="1" applyFill="1" applyBorder="1" applyAlignment="1">
      <alignment horizontal="centerContinuous"/>
    </xf>
    <xf numFmtId="0" fontId="24" fillId="18" borderId="31" xfId="0" applyFont="1" applyFill="1" applyBorder="1" applyAlignment="1">
      <alignment horizontal="centerContinuous"/>
    </xf>
    <xf numFmtId="0" fontId="23" fillId="18" borderId="31" xfId="0" applyFont="1" applyFill="1" applyBorder="1" applyAlignment="1">
      <alignment horizontal="centerContinuous"/>
    </xf>
    <xf numFmtId="0" fontId="23" fillId="0" borderId="33" xfId="0" applyFont="1" applyBorder="1" applyAlignment="1">
      <alignment/>
    </xf>
    <xf numFmtId="0" fontId="23" fillId="0" borderId="34" xfId="0" applyFont="1" applyBorder="1" applyAlignment="1">
      <alignment/>
    </xf>
    <xf numFmtId="3" fontId="23" fillId="0" borderId="15" xfId="0" applyNumberFormat="1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35" xfId="0" applyFont="1" applyBorder="1" applyAlignment="1">
      <alignment/>
    </xf>
    <xf numFmtId="0" fontId="23" fillId="0" borderId="34" xfId="0" applyFont="1" applyBorder="1" applyAlignment="1">
      <alignment shrinkToFit="1"/>
    </xf>
    <xf numFmtId="0" fontId="23" fillId="0" borderId="36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37" xfId="0" applyFont="1" applyBorder="1" applyAlignment="1">
      <alignment horizontal="center" shrinkToFit="1"/>
    </xf>
    <xf numFmtId="0" fontId="23" fillId="0" borderId="38" xfId="0" applyFont="1" applyBorder="1" applyAlignment="1">
      <alignment horizontal="center" shrinkToFit="1"/>
    </xf>
    <xf numFmtId="3" fontId="23" fillId="0" borderId="39" xfId="0" applyNumberFormat="1" applyFont="1" applyBorder="1" applyAlignment="1">
      <alignment/>
    </xf>
    <xf numFmtId="0" fontId="23" fillId="0" borderId="37" xfId="0" applyFont="1" applyBorder="1" applyAlignment="1">
      <alignment/>
    </xf>
    <xf numFmtId="3" fontId="23" fillId="0" borderId="40" xfId="0" applyNumberFormat="1" applyFont="1" applyBorder="1" applyAlignment="1">
      <alignment/>
    </xf>
    <xf numFmtId="0" fontId="23" fillId="0" borderId="38" xfId="0" applyFont="1" applyBorder="1" applyAlignment="1">
      <alignment/>
    </xf>
    <xf numFmtId="0" fontId="24" fillId="18" borderId="11" xfId="0" applyFont="1" applyFill="1" applyBorder="1" applyAlignment="1">
      <alignment/>
    </xf>
    <xf numFmtId="0" fontId="24" fillId="18" borderId="13" xfId="0" applyFont="1" applyFill="1" applyBorder="1" applyAlignment="1">
      <alignment/>
    </xf>
    <xf numFmtId="0" fontId="24" fillId="18" borderId="12" xfId="0" applyFont="1" applyFill="1" applyBorder="1" applyAlignment="1">
      <alignment/>
    </xf>
    <xf numFmtId="0" fontId="24" fillId="18" borderId="41" xfId="0" applyFont="1" applyFill="1" applyBorder="1" applyAlignment="1">
      <alignment/>
    </xf>
    <xf numFmtId="0" fontId="24" fillId="18" borderId="42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43" xfId="0" applyFont="1" applyBorder="1" applyAlignment="1">
      <alignment/>
    </xf>
    <xf numFmtId="0" fontId="23" fillId="0" borderId="44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47" xfId="0" applyFont="1" applyBorder="1" applyAlignment="1">
      <alignment/>
    </xf>
    <xf numFmtId="0" fontId="23" fillId="0" borderId="48" xfId="0" applyFont="1" applyBorder="1" applyAlignment="1">
      <alignment/>
    </xf>
    <xf numFmtId="166" fontId="23" fillId="0" borderId="49" xfId="0" applyNumberFormat="1" applyFont="1" applyBorder="1" applyAlignment="1">
      <alignment horizontal="right"/>
    </xf>
    <xf numFmtId="0" fontId="23" fillId="0" borderId="49" xfId="0" applyFont="1" applyBorder="1" applyAlignment="1">
      <alignment/>
    </xf>
    <xf numFmtId="167" fontId="23" fillId="0" borderId="24" xfId="0" applyNumberFormat="1" applyFont="1" applyBorder="1" applyAlignment="1">
      <alignment horizontal="right" indent="2"/>
    </xf>
    <xf numFmtId="167" fontId="23" fillId="0" borderId="25" xfId="0" applyNumberFormat="1" applyFont="1" applyBorder="1" applyAlignment="1">
      <alignment horizontal="right" indent="2"/>
    </xf>
    <xf numFmtId="0" fontId="23" fillId="0" borderId="18" xfId="0" applyFont="1" applyBorder="1" applyAlignment="1">
      <alignment/>
    </xf>
    <xf numFmtId="166" fontId="23" fillId="0" borderId="17" xfId="0" applyNumberFormat="1" applyFont="1" applyBorder="1" applyAlignment="1">
      <alignment horizontal="right"/>
    </xf>
    <xf numFmtId="0" fontId="27" fillId="18" borderId="37" xfId="0" applyFont="1" applyFill="1" applyBorder="1" applyAlignment="1">
      <alignment/>
    </xf>
    <xf numFmtId="0" fontId="27" fillId="18" borderId="40" xfId="0" applyFont="1" applyFill="1" applyBorder="1" applyAlignment="1">
      <alignment/>
    </xf>
    <xf numFmtId="0" fontId="27" fillId="18" borderId="38" xfId="0" applyFont="1" applyFill="1" applyBorder="1" applyAlignment="1">
      <alignment/>
    </xf>
    <xf numFmtId="167" fontId="27" fillId="18" borderId="50" xfId="0" applyNumberFormat="1" applyFont="1" applyFill="1" applyBorder="1" applyAlignment="1">
      <alignment horizontal="right" indent="2"/>
    </xf>
    <xf numFmtId="167" fontId="27" fillId="18" borderId="51" xfId="0" applyNumberFormat="1" applyFont="1" applyFill="1" applyBorder="1" applyAlignment="1">
      <alignment horizontal="right" indent="2"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29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23" fillId="0" borderId="52" xfId="47" applyFont="1" applyBorder="1" applyAlignment="1">
      <alignment horizontal="center"/>
      <protection/>
    </xf>
    <xf numFmtId="0" fontId="23" fillId="0" borderId="53" xfId="47" applyFont="1" applyBorder="1" applyAlignment="1">
      <alignment horizontal="center"/>
      <protection/>
    </xf>
    <xf numFmtId="0" fontId="24" fillId="0" borderId="54" xfId="47" applyFont="1" applyBorder="1">
      <alignment/>
      <protection/>
    </xf>
    <xf numFmtId="0" fontId="23" fillId="0" borderId="54" xfId="47" applyFont="1" applyBorder="1">
      <alignment/>
      <protection/>
    </xf>
    <xf numFmtId="0" fontId="23" fillId="0" borderId="54" xfId="47" applyFont="1" applyBorder="1" applyAlignment="1">
      <alignment horizontal="right"/>
      <protection/>
    </xf>
    <xf numFmtId="0" fontId="23" fillId="0" borderId="55" xfId="47" applyFont="1" applyBorder="1">
      <alignment/>
      <protection/>
    </xf>
    <xf numFmtId="0" fontId="23" fillId="0" borderId="54" xfId="0" applyNumberFormat="1" applyFont="1" applyBorder="1" applyAlignment="1">
      <alignment horizontal="left"/>
    </xf>
    <xf numFmtId="0" fontId="23" fillId="0" borderId="56" xfId="0" applyNumberFormat="1" applyFont="1" applyBorder="1" applyAlignment="1">
      <alignment/>
    </xf>
    <xf numFmtId="0" fontId="23" fillId="0" borderId="57" xfId="47" applyFont="1" applyBorder="1" applyAlignment="1">
      <alignment horizontal="center"/>
      <protection/>
    </xf>
    <xf numFmtId="0" fontId="23" fillId="0" borderId="58" xfId="47" applyFont="1" applyBorder="1" applyAlignment="1">
      <alignment horizontal="center"/>
      <protection/>
    </xf>
    <xf numFmtId="0" fontId="24" fillId="0" borderId="59" xfId="47" applyFont="1" applyBorder="1">
      <alignment/>
      <protection/>
    </xf>
    <xf numFmtId="0" fontId="23" fillId="0" borderId="59" xfId="47" applyFont="1" applyBorder="1">
      <alignment/>
      <protection/>
    </xf>
    <xf numFmtId="0" fontId="23" fillId="0" borderId="59" xfId="47" applyFont="1" applyBorder="1" applyAlignment="1">
      <alignment horizontal="right"/>
      <protection/>
    </xf>
    <xf numFmtId="0" fontId="23" fillId="0" borderId="60" xfId="47" applyFont="1" applyBorder="1" applyAlignment="1">
      <alignment horizontal="left"/>
      <protection/>
    </xf>
    <xf numFmtId="0" fontId="23" fillId="0" borderId="59" xfId="47" applyFont="1" applyBorder="1" applyAlignment="1">
      <alignment horizontal="left"/>
      <protection/>
    </xf>
    <xf numFmtId="0" fontId="23" fillId="0" borderId="61" xfId="47" applyFont="1" applyBorder="1" applyAlignment="1">
      <alignment horizontal="lef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18" borderId="30" xfId="0" applyNumberFormat="1" applyFont="1" applyFill="1" applyBorder="1" applyAlignment="1">
      <alignment horizontal="center"/>
    </xf>
    <xf numFmtId="0" fontId="24" fillId="18" borderId="31" xfId="0" applyFont="1" applyFill="1" applyBorder="1" applyAlignment="1">
      <alignment horizontal="center"/>
    </xf>
    <xf numFmtId="0" fontId="24" fillId="18" borderId="32" xfId="0" applyFont="1" applyFill="1" applyBorder="1" applyAlignment="1">
      <alignment horizontal="center"/>
    </xf>
    <xf numFmtId="0" fontId="24" fillId="18" borderId="62" xfId="0" applyFont="1" applyFill="1" applyBorder="1" applyAlignment="1">
      <alignment horizontal="center"/>
    </xf>
    <xf numFmtId="0" fontId="24" fillId="18" borderId="63" xfId="0" applyFont="1" applyFill="1" applyBorder="1" applyAlignment="1">
      <alignment horizontal="center"/>
    </xf>
    <xf numFmtId="0" fontId="24" fillId="18" borderId="64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4" xfId="0" applyNumberFormat="1" applyFont="1" applyBorder="1" applyAlignment="1">
      <alignment/>
    </xf>
    <xf numFmtId="0" fontId="24" fillId="18" borderId="30" xfId="0" applyFont="1" applyFill="1" applyBorder="1" applyAlignment="1">
      <alignment/>
    </xf>
    <xf numFmtId="0" fontId="24" fillId="18" borderId="31" xfId="0" applyFont="1" applyFill="1" applyBorder="1" applyAlignment="1">
      <alignment/>
    </xf>
    <xf numFmtId="3" fontId="24" fillId="18" borderId="32" xfId="0" applyNumberFormat="1" applyFont="1" applyFill="1" applyBorder="1" applyAlignment="1">
      <alignment/>
    </xf>
    <xf numFmtId="3" fontId="24" fillId="18" borderId="62" xfId="0" applyNumberFormat="1" applyFont="1" applyFill="1" applyBorder="1" applyAlignment="1">
      <alignment/>
    </xf>
    <xf numFmtId="3" fontId="24" fillId="18" borderId="63" xfId="0" applyNumberFormat="1" applyFont="1" applyFill="1" applyBorder="1" applyAlignment="1">
      <alignment/>
    </xf>
    <xf numFmtId="3" fontId="24" fillId="18" borderId="64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18" borderId="42" xfId="0" applyFont="1" applyFill="1" applyBorder="1" applyAlignment="1">
      <alignment/>
    </xf>
    <xf numFmtId="0" fontId="24" fillId="18" borderId="65" xfId="0" applyFont="1" applyFill="1" applyBorder="1" applyAlignment="1">
      <alignment horizontal="right"/>
    </xf>
    <xf numFmtId="0" fontId="24" fillId="18" borderId="13" xfId="0" applyFont="1" applyFill="1" applyBorder="1" applyAlignment="1">
      <alignment horizontal="right"/>
    </xf>
    <xf numFmtId="0" fontId="24" fillId="18" borderId="12" xfId="0" applyFont="1" applyFill="1" applyBorder="1" applyAlignment="1">
      <alignment horizontal="center"/>
    </xf>
    <xf numFmtId="4" fontId="26" fillId="18" borderId="13" xfId="0" applyNumberFormat="1" applyFont="1" applyFill="1" applyBorder="1" applyAlignment="1">
      <alignment horizontal="right"/>
    </xf>
    <xf numFmtId="4" fontId="26" fillId="18" borderId="42" xfId="0" applyNumberFormat="1" applyFont="1" applyFill="1" applyBorder="1" applyAlignment="1">
      <alignment horizontal="right"/>
    </xf>
    <xf numFmtId="0" fontId="23" fillId="0" borderId="26" xfId="0" applyFont="1" applyBorder="1" applyAlignment="1">
      <alignment/>
    </xf>
    <xf numFmtId="3" fontId="23" fillId="0" borderId="35" xfId="0" applyNumberFormat="1" applyFont="1" applyBorder="1" applyAlignment="1">
      <alignment horizontal="right"/>
    </xf>
    <xf numFmtId="166" fontId="23" fillId="0" borderId="19" xfId="0" applyNumberFormat="1" applyFont="1" applyBorder="1" applyAlignment="1">
      <alignment horizontal="right"/>
    </xf>
    <xf numFmtId="3" fontId="23" fillId="0" borderId="45" xfId="0" applyNumberFormat="1" applyFont="1" applyBorder="1" applyAlignment="1">
      <alignment horizontal="right"/>
    </xf>
    <xf numFmtId="4" fontId="23" fillId="0" borderId="34" xfId="0" applyNumberFormat="1" applyFont="1" applyBorder="1" applyAlignment="1">
      <alignment horizontal="right"/>
    </xf>
    <xf numFmtId="3" fontId="23" fillId="0" borderId="26" xfId="0" applyNumberFormat="1" applyFont="1" applyBorder="1" applyAlignment="1">
      <alignment horizontal="right"/>
    </xf>
    <xf numFmtId="0" fontId="23" fillId="18" borderId="37" xfId="0" applyFont="1" applyFill="1" applyBorder="1" applyAlignment="1">
      <alignment/>
    </xf>
    <xf numFmtId="0" fontId="24" fillId="18" borderId="40" xfId="0" applyFont="1" applyFill="1" applyBorder="1" applyAlignment="1">
      <alignment/>
    </xf>
    <xf numFmtId="0" fontId="23" fillId="18" borderId="40" xfId="0" applyFont="1" applyFill="1" applyBorder="1" applyAlignment="1">
      <alignment/>
    </xf>
    <xf numFmtId="4" fontId="23" fillId="18" borderId="51" xfId="0" applyNumberFormat="1" applyFont="1" applyFill="1" applyBorder="1" applyAlignment="1">
      <alignment/>
    </xf>
    <xf numFmtId="4" fontId="23" fillId="18" borderId="37" xfId="0" applyNumberFormat="1" applyFont="1" applyFill="1" applyBorder="1" applyAlignment="1">
      <alignment/>
    </xf>
    <xf numFmtId="4" fontId="23" fillId="18" borderId="40" xfId="0" applyNumberFormat="1" applyFont="1" applyFill="1" applyBorder="1" applyAlignment="1">
      <alignment/>
    </xf>
    <xf numFmtId="3" fontId="24" fillId="18" borderId="40" xfId="0" applyNumberFormat="1" applyFont="1" applyFill="1" applyBorder="1" applyAlignment="1">
      <alignment horizontal="right"/>
    </xf>
    <xf numFmtId="3" fontId="24" fillId="18" borderId="51" xfId="0" applyNumberFormat="1" applyFont="1" applyFill="1" applyBorder="1" applyAlignment="1">
      <alignment horizontal="right"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1" fillId="0" borderId="0" xfId="47" applyFont="1" applyAlignment="1">
      <alignment horizontal="center"/>
      <protection/>
    </xf>
    <xf numFmtId="0" fontId="0" fillId="0" borderId="0" xfId="47">
      <alignment/>
      <protection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33" fillId="0" borderId="0" xfId="47" applyFont="1" applyAlignment="1">
      <alignment horizontal="right"/>
      <protection/>
    </xf>
    <xf numFmtId="0" fontId="25" fillId="0" borderId="55" xfId="47" applyFont="1" applyBorder="1" applyAlignment="1">
      <alignment horizontal="right"/>
      <protection/>
    </xf>
    <xf numFmtId="0" fontId="23" fillId="0" borderId="54" xfId="47" applyFont="1" applyBorder="1" applyAlignment="1">
      <alignment horizontal="left"/>
      <protection/>
    </xf>
    <xf numFmtId="0" fontId="23" fillId="0" borderId="56" xfId="47" applyFont="1" applyBorder="1">
      <alignment/>
      <protection/>
    </xf>
    <xf numFmtId="49" fontId="23" fillId="0" borderId="57" xfId="47" applyNumberFormat="1" applyFont="1" applyBorder="1" applyAlignment="1">
      <alignment horizontal="center"/>
      <protection/>
    </xf>
    <xf numFmtId="0" fontId="23" fillId="0" borderId="60" xfId="47" applyFont="1" applyBorder="1" applyAlignment="1">
      <alignment horizontal="center" shrinkToFit="1"/>
      <protection/>
    </xf>
    <xf numFmtId="0" fontId="23" fillId="0" borderId="59" xfId="47" applyFont="1" applyBorder="1" applyAlignment="1">
      <alignment horizontal="center" shrinkToFit="1"/>
      <protection/>
    </xf>
    <xf numFmtId="0" fontId="23" fillId="0" borderId="61" xfId="47" applyFont="1" applyBorder="1" applyAlignment="1">
      <alignment horizontal="center" shrinkToFit="1"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Alignment="1">
      <alignment/>
      <protection/>
    </xf>
    <xf numFmtId="49" fontId="25" fillId="18" borderId="19" xfId="47" applyNumberFormat="1" applyFont="1" applyFill="1" applyBorder="1">
      <alignment/>
      <protection/>
    </xf>
    <xf numFmtId="0" fontId="25" fillId="18" borderId="17" xfId="47" applyFont="1" applyFill="1" applyBorder="1" applyAlignment="1">
      <alignment horizontal="center"/>
      <protection/>
    </xf>
    <xf numFmtId="0" fontId="25" fillId="18" borderId="17" xfId="47" applyNumberFormat="1" applyFont="1" applyFill="1" applyBorder="1" applyAlignment="1">
      <alignment horizontal="center"/>
      <protection/>
    </xf>
    <xf numFmtId="0" fontId="25" fillId="18" borderId="19" xfId="47" applyFont="1" applyFill="1" applyBorder="1" applyAlignment="1">
      <alignment horizontal="center"/>
      <protection/>
    </xf>
    <xf numFmtId="0" fontId="24" fillId="0" borderId="66" xfId="47" applyFont="1" applyBorder="1" applyAlignment="1">
      <alignment horizontal="center"/>
      <protection/>
    </xf>
    <xf numFmtId="49" fontId="24" fillId="0" borderId="66" xfId="47" applyNumberFormat="1" applyFont="1" applyBorder="1" applyAlignment="1">
      <alignment horizontal="left"/>
      <protection/>
    </xf>
    <xf numFmtId="0" fontId="24" fillId="0" borderId="24" xfId="47" applyFont="1" applyBorder="1">
      <alignment/>
      <protection/>
    </xf>
    <xf numFmtId="0" fontId="23" fillId="0" borderId="18" xfId="47" applyFont="1" applyBorder="1" applyAlignment="1">
      <alignment horizontal="center"/>
      <protection/>
    </xf>
    <xf numFmtId="0" fontId="23" fillId="0" borderId="18" xfId="47" applyNumberFormat="1" applyFont="1" applyBorder="1" applyAlignment="1">
      <alignment horizontal="right"/>
      <protection/>
    </xf>
    <xf numFmtId="0" fontId="23" fillId="0" borderId="17" xfId="47" applyNumberFormat="1" applyFont="1" applyBorder="1">
      <alignment/>
      <protection/>
    </xf>
    <xf numFmtId="0" fontId="0" fillId="0" borderId="0" xfId="47" applyNumberFormat="1">
      <alignment/>
      <protection/>
    </xf>
    <xf numFmtId="0" fontId="34" fillId="0" borderId="0" xfId="47" applyFont="1">
      <alignment/>
      <protection/>
    </xf>
    <xf numFmtId="0" fontId="35" fillId="0" borderId="67" xfId="47" applyFont="1" applyBorder="1" applyAlignment="1">
      <alignment horizontal="center" vertical="top"/>
      <protection/>
    </xf>
    <xf numFmtId="49" fontId="35" fillId="0" borderId="67" xfId="47" applyNumberFormat="1" applyFont="1" applyBorder="1" applyAlignment="1">
      <alignment horizontal="left" vertical="top"/>
      <protection/>
    </xf>
    <xf numFmtId="0" fontId="35" fillId="0" borderId="67" xfId="47" applyFont="1" applyBorder="1" applyAlignment="1">
      <alignment vertical="top" wrapText="1"/>
      <protection/>
    </xf>
    <xf numFmtId="49" fontId="35" fillId="0" borderId="67" xfId="47" applyNumberFormat="1" applyFont="1" applyBorder="1" applyAlignment="1">
      <alignment horizontal="center" shrinkToFit="1"/>
      <protection/>
    </xf>
    <xf numFmtId="4" fontId="35" fillId="0" borderId="67" xfId="47" applyNumberFormat="1" applyFont="1" applyBorder="1" applyAlignment="1">
      <alignment horizontal="right"/>
      <protection/>
    </xf>
    <xf numFmtId="4" fontId="35" fillId="0" borderId="67" xfId="47" applyNumberFormat="1" applyFont="1" applyBorder="1">
      <alignment/>
      <protection/>
    </xf>
    <xf numFmtId="0" fontId="34" fillId="0" borderId="0" xfId="47" applyFont="1">
      <alignment/>
      <protection/>
    </xf>
    <xf numFmtId="0" fontId="25" fillId="0" borderId="66" xfId="47" applyFont="1" applyBorder="1" applyAlignment="1">
      <alignment horizontal="center"/>
      <protection/>
    </xf>
    <xf numFmtId="0" fontId="36" fillId="0" borderId="0" xfId="47" applyFont="1" applyAlignment="1">
      <alignment wrapText="1"/>
      <protection/>
    </xf>
    <xf numFmtId="49" fontId="25" fillId="0" borderId="66" xfId="47" applyNumberFormat="1" applyFont="1" applyBorder="1" applyAlignment="1">
      <alignment horizontal="right"/>
      <protection/>
    </xf>
    <xf numFmtId="49" fontId="37" fillId="19" borderId="68" xfId="47" applyNumberFormat="1" applyFont="1" applyFill="1" applyBorder="1" applyAlignment="1">
      <alignment horizontal="left" wrapText="1"/>
      <protection/>
    </xf>
    <xf numFmtId="49" fontId="38" fillId="0" borderId="69" xfId="0" applyNumberFormat="1" applyFont="1" applyBorder="1" applyAlignment="1">
      <alignment horizontal="left" wrapText="1"/>
    </xf>
    <xf numFmtId="4" fontId="37" fillId="19" borderId="70" xfId="47" applyNumberFormat="1" applyFont="1" applyFill="1" applyBorder="1" applyAlignment="1">
      <alignment horizontal="right" wrapText="1"/>
      <protection/>
    </xf>
    <xf numFmtId="0" fontId="37" fillId="19" borderId="43" xfId="47" applyFont="1" applyFill="1" applyBorder="1" applyAlignment="1">
      <alignment horizontal="left" wrapText="1"/>
      <protection/>
    </xf>
    <xf numFmtId="0" fontId="37" fillId="0" borderId="22" xfId="0" applyFont="1" applyBorder="1" applyAlignment="1">
      <alignment horizontal="right"/>
    </xf>
    <xf numFmtId="0" fontId="23" fillId="18" borderId="19" xfId="47" applyFont="1" applyFill="1" applyBorder="1" applyAlignment="1">
      <alignment horizontal="center"/>
      <protection/>
    </xf>
    <xf numFmtId="49" fontId="39" fillId="18" borderId="19" xfId="47" applyNumberFormat="1" applyFont="1" applyFill="1" applyBorder="1" applyAlignment="1">
      <alignment horizontal="left"/>
      <protection/>
    </xf>
    <xf numFmtId="0" fontId="39" fillId="18" borderId="24" xfId="47" applyFont="1" applyFill="1" applyBorder="1">
      <alignment/>
      <protection/>
    </xf>
    <xf numFmtId="0" fontId="23" fillId="18" borderId="18" xfId="47" applyFont="1" applyFill="1" applyBorder="1" applyAlignment="1">
      <alignment horizontal="center"/>
      <protection/>
    </xf>
    <xf numFmtId="4" fontId="23" fillId="18" borderId="18" xfId="47" applyNumberFormat="1" applyFont="1" applyFill="1" applyBorder="1" applyAlignment="1">
      <alignment horizontal="right"/>
      <protection/>
    </xf>
    <xf numFmtId="4" fontId="23" fillId="18" borderId="17" xfId="47" applyNumberFormat="1" applyFont="1" applyFill="1" applyBorder="1" applyAlignment="1">
      <alignment horizontal="right"/>
      <protection/>
    </xf>
    <xf numFmtId="4" fontId="24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40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41" fillId="0" borderId="0" xfId="47" applyFont="1" applyBorder="1">
      <alignment/>
      <protection/>
    </xf>
    <xf numFmtId="3" fontId="41" fillId="0" borderId="0" xfId="47" applyNumberFormat="1" applyFont="1" applyBorder="1" applyAlignment="1">
      <alignment horizontal="right"/>
      <protection/>
    </xf>
    <xf numFmtId="4" fontId="41" fillId="0" borderId="0" xfId="47" applyNumberFormat="1" applyFont="1" applyBorder="1">
      <alignment/>
      <protection/>
    </xf>
    <xf numFmtId="0" fontId="40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5" fillId="0" borderId="21" xfId="0" applyNumberFormat="1" applyFont="1" applyBorder="1" applyAlignment="1">
      <alignment/>
    </xf>
    <xf numFmtId="3" fontId="23" fillId="0" borderId="22" xfId="0" applyNumberFormat="1" applyFont="1" applyBorder="1" applyAlignment="1">
      <alignment/>
    </xf>
    <xf numFmtId="3" fontId="23" fillId="0" borderId="66" xfId="0" applyNumberFormat="1" applyFont="1" applyBorder="1" applyAlignment="1">
      <alignment/>
    </xf>
    <xf numFmtId="3" fontId="23" fillId="0" borderId="71" xfId="0" applyNumberFormat="1" applyFon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 topLeftCell="A13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76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0</v>
      </c>
      <c r="D2" s="5" t="str">
        <f>Rekapitulace!G2</f>
        <v>RTS 2013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75" customHeight="1">
      <c r="A5" s="15" t="s">
        <v>80</v>
      </c>
      <c r="B5" s="16"/>
      <c r="C5" s="17" t="s">
        <v>81</v>
      </c>
      <c r="D5" s="18"/>
      <c r="E5" s="19"/>
      <c r="F5" s="11" t="s">
        <v>6</v>
      </c>
      <c r="G5" s="12"/>
    </row>
    <row r="6" spans="1:15" ht="12.7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75" customHeight="1">
      <c r="A7" s="23" t="s">
        <v>78</v>
      </c>
      <c r="B7" s="24"/>
      <c r="C7" s="25" t="s">
        <v>79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9"/>
      <c r="D8" s="29"/>
      <c r="E8" s="30"/>
      <c r="F8" s="31" t="s">
        <v>12</v>
      </c>
      <c r="G8" s="32"/>
      <c r="H8" s="33"/>
      <c r="I8" s="34"/>
    </row>
    <row r="9" spans="1:8" ht="12.75">
      <c r="A9" s="28" t="s">
        <v>13</v>
      </c>
      <c r="B9" s="11"/>
      <c r="C9" s="29">
        <f>Projektant</f>
        <v>0</v>
      </c>
      <c r="D9" s="29"/>
      <c r="E9" s="30"/>
      <c r="F9" s="11"/>
      <c r="G9" s="35"/>
      <c r="H9" s="36"/>
    </row>
    <row r="10" spans="1:8" ht="12.75">
      <c r="A10" s="28" t="s">
        <v>14</v>
      </c>
      <c r="B10" s="11"/>
      <c r="C10" s="29"/>
      <c r="D10" s="29"/>
      <c r="E10" s="29"/>
      <c r="F10" s="37"/>
      <c r="G10" s="38"/>
      <c r="H10" s="39"/>
    </row>
    <row r="11" spans="1:57" ht="13.5" customHeight="1">
      <c r="A11" s="28" t="s">
        <v>15</v>
      </c>
      <c r="B11" s="11"/>
      <c r="C11" s="29"/>
      <c r="D11" s="29"/>
      <c r="E11" s="29"/>
      <c r="F11" s="40" t="s">
        <v>16</v>
      </c>
      <c r="G11" s="41" t="s">
        <v>78</v>
      </c>
      <c r="H11" s="36"/>
      <c r="BA11" s="42"/>
      <c r="BB11" s="42"/>
      <c r="BC11" s="42"/>
      <c r="BD11" s="42"/>
      <c r="BE11" s="42"/>
    </row>
    <row r="12" spans="1:8" ht="12.75" customHeight="1">
      <c r="A12" s="43" t="s">
        <v>17</v>
      </c>
      <c r="B12" s="9"/>
      <c r="C12" s="44"/>
      <c r="D12" s="44"/>
      <c r="E12" s="44"/>
      <c r="F12" s="45" t="s">
        <v>18</v>
      </c>
      <c r="G12" s="46"/>
      <c r="H12" s="36"/>
    </row>
    <row r="13" spans="1:8" ht="28.5" customHeight="1" thickBot="1">
      <c r="A13" s="47" t="s">
        <v>19</v>
      </c>
      <c r="B13" s="48"/>
      <c r="C13" s="48"/>
      <c r="D13" s="48"/>
      <c r="E13" s="49"/>
      <c r="F13" s="49"/>
      <c r="G13" s="50"/>
      <c r="H13" s="36"/>
    </row>
    <row r="14" spans="1:7" ht="17.25" customHeight="1" thickBot="1">
      <c r="A14" s="51" t="s">
        <v>20</v>
      </c>
      <c r="B14" s="52"/>
      <c r="C14" s="53"/>
      <c r="D14" s="54" t="s">
        <v>21</v>
      </c>
      <c r="E14" s="55"/>
      <c r="F14" s="55"/>
      <c r="G14" s="53"/>
    </row>
    <row r="15" spans="1:7" ht="15.75" customHeight="1">
      <c r="A15" s="56"/>
      <c r="B15" s="57" t="s">
        <v>22</v>
      </c>
      <c r="C15" s="58">
        <f>HSV</f>
        <v>0</v>
      </c>
      <c r="D15" s="59" t="str">
        <f>Rekapitulace!A19</f>
        <v>Ztížené výrobní podmínky</v>
      </c>
      <c r="E15" s="60"/>
      <c r="F15" s="61"/>
      <c r="G15" s="58">
        <f>Rekapitulace!I19</f>
        <v>0</v>
      </c>
    </row>
    <row r="16" spans="1:7" ht="15.75" customHeight="1">
      <c r="A16" s="56" t="s">
        <v>23</v>
      </c>
      <c r="B16" s="57" t="s">
        <v>24</v>
      </c>
      <c r="C16" s="58">
        <f>PSV</f>
        <v>0</v>
      </c>
      <c r="D16" s="8" t="str">
        <f>Rekapitulace!A20</f>
        <v>Oborová přirážka</v>
      </c>
      <c r="E16" s="62"/>
      <c r="F16" s="63"/>
      <c r="G16" s="58">
        <f>Rekapitulace!I20</f>
        <v>0</v>
      </c>
    </row>
    <row r="17" spans="1:7" ht="15.75" customHeight="1">
      <c r="A17" s="56" t="s">
        <v>25</v>
      </c>
      <c r="B17" s="57" t="s">
        <v>26</v>
      </c>
      <c r="C17" s="58">
        <f>Mont</f>
        <v>0</v>
      </c>
      <c r="D17" s="8" t="str">
        <f>Rekapitulace!A21</f>
        <v>Přesun stavebních kapacit</v>
      </c>
      <c r="E17" s="62"/>
      <c r="F17" s="63"/>
      <c r="G17" s="58">
        <f>Rekapitulace!I21</f>
        <v>0</v>
      </c>
    </row>
    <row r="18" spans="1:7" ht="15.75" customHeight="1">
      <c r="A18" s="64" t="s">
        <v>27</v>
      </c>
      <c r="B18" s="65" t="s">
        <v>28</v>
      </c>
      <c r="C18" s="58">
        <f>Dodavka</f>
        <v>0</v>
      </c>
      <c r="D18" s="8" t="str">
        <f>Rekapitulace!A22</f>
        <v>Mimostaveništní doprava</v>
      </c>
      <c r="E18" s="62"/>
      <c r="F18" s="63"/>
      <c r="G18" s="58">
        <f>Rekapitulace!I22</f>
        <v>0</v>
      </c>
    </row>
    <row r="19" spans="1:7" ht="15.75" customHeight="1">
      <c r="A19" s="66" t="s">
        <v>29</v>
      </c>
      <c r="B19" s="57"/>
      <c r="C19" s="58">
        <f>SUM(C15:C18)</f>
        <v>0</v>
      </c>
      <c r="D19" s="8" t="str">
        <f>Rekapitulace!A23</f>
        <v>Zařízení staveniště</v>
      </c>
      <c r="E19" s="62"/>
      <c r="F19" s="63"/>
      <c r="G19" s="58">
        <f>Rekapitulace!I23</f>
        <v>0</v>
      </c>
    </row>
    <row r="20" spans="1:7" ht="15.75" customHeight="1">
      <c r="A20" s="66"/>
      <c r="B20" s="57"/>
      <c r="C20" s="58"/>
      <c r="D20" s="8" t="str">
        <f>Rekapitulace!A24</f>
        <v>Provoz investora</v>
      </c>
      <c r="E20" s="62"/>
      <c r="F20" s="63"/>
      <c r="G20" s="58">
        <f>Rekapitulace!I24</f>
        <v>0</v>
      </c>
    </row>
    <row r="21" spans="1:7" ht="15.75" customHeight="1">
      <c r="A21" s="66" t="s">
        <v>30</v>
      </c>
      <c r="B21" s="57"/>
      <c r="C21" s="58">
        <f>HZS</f>
        <v>0</v>
      </c>
      <c r="D21" s="8" t="str">
        <f>Rekapitulace!A25</f>
        <v>Kompletační činnost (IČD)</v>
      </c>
      <c r="E21" s="62"/>
      <c r="F21" s="63"/>
      <c r="G21" s="58">
        <f>Rekapitulace!I25</f>
        <v>0</v>
      </c>
    </row>
    <row r="22" spans="1:7" ht="15.75" customHeight="1">
      <c r="A22" s="67" t="s">
        <v>31</v>
      </c>
      <c r="B22" s="68"/>
      <c r="C22" s="58">
        <f>C19+C21</f>
        <v>0</v>
      </c>
      <c r="D22" s="8" t="s">
        <v>32</v>
      </c>
      <c r="E22" s="62"/>
      <c r="F22" s="63"/>
      <c r="G22" s="58">
        <f>G23-SUM(G15:G21)</f>
        <v>0</v>
      </c>
    </row>
    <row r="23" spans="1:7" ht="15.75" customHeight="1" thickBot="1">
      <c r="A23" s="69" t="s">
        <v>33</v>
      </c>
      <c r="B23" s="70"/>
      <c r="C23" s="71">
        <f>C22+G23</f>
        <v>0</v>
      </c>
      <c r="D23" s="72" t="s">
        <v>34</v>
      </c>
      <c r="E23" s="73"/>
      <c r="F23" s="74"/>
      <c r="G23" s="58">
        <f>VRN</f>
        <v>0</v>
      </c>
    </row>
    <row r="24" spans="1:7" ht="12.75">
      <c r="A24" s="75" t="s">
        <v>35</v>
      </c>
      <c r="B24" s="76"/>
      <c r="C24" s="77"/>
      <c r="D24" s="76" t="s">
        <v>36</v>
      </c>
      <c r="E24" s="76"/>
      <c r="F24" s="78" t="s">
        <v>37</v>
      </c>
      <c r="G24" s="79"/>
    </row>
    <row r="25" spans="1:7" ht="12.75">
      <c r="A25" s="67" t="s">
        <v>38</v>
      </c>
      <c r="B25" s="68"/>
      <c r="C25" s="80"/>
      <c r="D25" s="68" t="s">
        <v>38</v>
      </c>
      <c r="E25" s="81"/>
      <c r="F25" s="82" t="s">
        <v>38</v>
      </c>
      <c r="G25" s="83"/>
    </row>
    <row r="26" spans="1:7" ht="37.5" customHeight="1">
      <c r="A26" s="67" t="s">
        <v>39</v>
      </c>
      <c r="B26" s="84"/>
      <c r="C26" s="80"/>
      <c r="D26" s="68" t="s">
        <v>39</v>
      </c>
      <c r="E26" s="81"/>
      <c r="F26" s="82" t="s">
        <v>39</v>
      </c>
      <c r="G26" s="83"/>
    </row>
    <row r="27" spans="1:7" ht="12.75">
      <c r="A27" s="67"/>
      <c r="B27" s="85"/>
      <c r="C27" s="80"/>
      <c r="D27" s="68"/>
      <c r="E27" s="81"/>
      <c r="F27" s="82"/>
      <c r="G27" s="83"/>
    </row>
    <row r="28" spans="1:7" ht="12.75">
      <c r="A28" s="67" t="s">
        <v>40</v>
      </c>
      <c r="B28" s="68"/>
      <c r="C28" s="80"/>
      <c r="D28" s="82" t="s">
        <v>41</v>
      </c>
      <c r="E28" s="80"/>
      <c r="F28" s="86" t="s">
        <v>41</v>
      </c>
      <c r="G28" s="83"/>
    </row>
    <row r="29" spans="1:7" ht="69" customHeight="1">
      <c r="A29" s="67"/>
      <c r="B29" s="68"/>
      <c r="C29" s="87"/>
      <c r="D29" s="88"/>
      <c r="E29" s="87"/>
      <c r="F29" s="68"/>
      <c r="G29" s="83"/>
    </row>
    <row r="30" spans="1:7" ht="12.75">
      <c r="A30" s="89" t="s">
        <v>42</v>
      </c>
      <c r="B30" s="90"/>
      <c r="C30" s="91">
        <v>21</v>
      </c>
      <c r="D30" s="90" t="s">
        <v>43</v>
      </c>
      <c r="E30" s="92"/>
      <c r="F30" s="93">
        <f>C23-F32</f>
        <v>0</v>
      </c>
      <c r="G30" s="94"/>
    </row>
    <row r="31" spans="1:7" ht="12.75">
      <c r="A31" s="89" t="s">
        <v>44</v>
      </c>
      <c r="B31" s="90"/>
      <c r="C31" s="91">
        <f>SazbaDPH1</f>
        <v>21</v>
      </c>
      <c r="D31" s="90" t="s">
        <v>45</v>
      </c>
      <c r="E31" s="92"/>
      <c r="F31" s="93">
        <f>ROUND(PRODUCT(F30,C31/100),0)</f>
        <v>0</v>
      </c>
      <c r="G31" s="94"/>
    </row>
    <row r="32" spans="1:7" ht="12.75">
      <c r="A32" s="89" t="s">
        <v>42</v>
      </c>
      <c r="B32" s="90"/>
      <c r="C32" s="91">
        <v>0</v>
      </c>
      <c r="D32" s="90" t="s">
        <v>45</v>
      </c>
      <c r="E32" s="92"/>
      <c r="F32" s="93">
        <v>0</v>
      </c>
      <c r="G32" s="94"/>
    </row>
    <row r="33" spans="1:7" ht="12.75">
      <c r="A33" s="89" t="s">
        <v>44</v>
      </c>
      <c r="B33" s="95"/>
      <c r="C33" s="96">
        <f>SazbaDPH2</f>
        <v>0</v>
      </c>
      <c r="D33" s="90" t="s">
        <v>45</v>
      </c>
      <c r="E33" s="63"/>
      <c r="F33" s="93">
        <f>ROUND(PRODUCT(F32,C33/100),0)</f>
        <v>0</v>
      </c>
      <c r="G33" s="94"/>
    </row>
    <row r="34" spans="1:7" s="102" customFormat="1" ht="19.5" customHeight="1" thickBot="1">
      <c r="A34" s="97" t="s">
        <v>46</v>
      </c>
      <c r="B34" s="98"/>
      <c r="C34" s="98"/>
      <c r="D34" s="98"/>
      <c r="E34" s="99"/>
      <c r="F34" s="100">
        <f>ROUND(SUM(F30:F33),0)</f>
        <v>0</v>
      </c>
      <c r="G34" s="101"/>
    </row>
    <row r="36" spans="1:8" ht="12.75">
      <c r="A36" s="103" t="s">
        <v>47</v>
      </c>
      <c r="B36" s="103"/>
      <c r="C36" s="103"/>
      <c r="D36" s="103"/>
      <c r="E36" s="103"/>
      <c r="F36" s="103"/>
      <c r="G36" s="103"/>
      <c r="H36" t="s">
        <v>5</v>
      </c>
    </row>
    <row r="37" spans="1:8" ht="14.25" customHeight="1">
      <c r="A37" s="103"/>
      <c r="B37" s="104"/>
      <c r="C37" s="104"/>
      <c r="D37" s="104"/>
      <c r="E37" s="104"/>
      <c r="F37" s="104"/>
      <c r="G37" s="104"/>
      <c r="H37" t="s">
        <v>5</v>
      </c>
    </row>
    <row r="38" spans="1:8" ht="12.75" customHeight="1">
      <c r="A38" s="105"/>
      <c r="B38" s="104"/>
      <c r="C38" s="104"/>
      <c r="D38" s="104"/>
      <c r="E38" s="104"/>
      <c r="F38" s="104"/>
      <c r="G38" s="104"/>
      <c r="H38" t="s">
        <v>5</v>
      </c>
    </row>
    <row r="39" spans="1:8" ht="12.75">
      <c r="A39" s="105"/>
      <c r="B39" s="104"/>
      <c r="C39" s="104"/>
      <c r="D39" s="104"/>
      <c r="E39" s="104"/>
      <c r="F39" s="104"/>
      <c r="G39" s="104"/>
      <c r="H39" t="s">
        <v>5</v>
      </c>
    </row>
    <row r="40" spans="1:8" ht="12.75">
      <c r="A40" s="105"/>
      <c r="B40" s="104"/>
      <c r="C40" s="104"/>
      <c r="D40" s="104"/>
      <c r="E40" s="104"/>
      <c r="F40" s="104"/>
      <c r="G40" s="104"/>
      <c r="H40" t="s">
        <v>5</v>
      </c>
    </row>
    <row r="41" spans="1:8" ht="12.75">
      <c r="A41" s="105"/>
      <c r="B41" s="104"/>
      <c r="C41" s="104"/>
      <c r="D41" s="104"/>
      <c r="E41" s="104"/>
      <c r="F41" s="104"/>
      <c r="G41" s="104"/>
      <c r="H41" t="s">
        <v>5</v>
      </c>
    </row>
    <row r="42" spans="1:8" ht="12.75">
      <c r="A42" s="105"/>
      <c r="B42" s="104"/>
      <c r="C42" s="104"/>
      <c r="D42" s="104"/>
      <c r="E42" s="104"/>
      <c r="F42" s="104"/>
      <c r="G42" s="104"/>
      <c r="H42" t="s">
        <v>5</v>
      </c>
    </row>
    <row r="43" spans="1:8" ht="12.75">
      <c r="A43" s="105"/>
      <c r="B43" s="104"/>
      <c r="C43" s="104"/>
      <c r="D43" s="104"/>
      <c r="E43" s="104"/>
      <c r="F43" s="104"/>
      <c r="G43" s="104"/>
      <c r="H43" t="s">
        <v>5</v>
      </c>
    </row>
    <row r="44" spans="1:8" ht="12.75">
      <c r="A44" s="105"/>
      <c r="B44" s="104"/>
      <c r="C44" s="104"/>
      <c r="D44" s="104"/>
      <c r="E44" s="104"/>
      <c r="F44" s="104"/>
      <c r="G44" s="104"/>
      <c r="H44" t="s">
        <v>5</v>
      </c>
    </row>
    <row r="45" spans="1:8" ht="0.75" customHeight="1">
      <c r="A45" s="105"/>
      <c r="B45" s="104"/>
      <c r="C45" s="104"/>
      <c r="D45" s="104"/>
      <c r="E45" s="104"/>
      <c r="F45" s="104"/>
      <c r="G45" s="104"/>
      <c r="H45" t="s">
        <v>5</v>
      </c>
    </row>
    <row r="46" spans="2:7" ht="12.75">
      <c r="B46" s="106"/>
      <c r="C46" s="106"/>
      <c r="D46" s="106"/>
      <c r="E46" s="106"/>
      <c r="F46" s="106"/>
      <c r="G46" s="106"/>
    </row>
    <row r="47" spans="2:7" ht="12.75">
      <c r="B47" s="106"/>
      <c r="C47" s="106"/>
      <c r="D47" s="106"/>
      <c r="E47" s="106"/>
      <c r="F47" s="106"/>
      <c r="G47" s="106"/>
    </row>
    <row r="48" spans="2:7" ht="12.75">
      <c r="B48" s="106"/>
      <c r="C48" s="106"/>
      <c r="D48" s="106"/>
      <c r="E48" s="106"/>
      <c r="F48" s="106"/>
      <c r="G48" s="106"/>
    </row>
    <row r="49" spans="2:7" ht="12.75">
      <c r="B49" s="106"/>
      <c r="C49" s="106"/>
      <c r="D49" s="106"/>
      <c r="E49" s="106"/>
      <c r="F49" s="106"/>
      <c r="G49" s="106"/>
    </row>
    <row r="50" spans="2:7" ht="12.75">
      <c r="B50" s="106"/>
      <c r="C50" s="106"/>
      <c r="D50" s="106"/>
      <c r="E50" s="106"/>
      <c r="F50" s="106"/>
      <c r="G50" s="106"/>
    </row>
    <row r="51" spans="2:7" ht="12.75">
      <c r="B51" s="106"/>
      <c r="C51" s="106"/>
      <c r="D51" s="106"/>
      <c r="E51" s="106"/>
      <c r="F51" s="106"/>
      <c r="G51" s="106"/>
    </row>
    <row r="52" spans="2:7" ht="12.75">
      <c r="B52" s="106"/>
      <c r="C52" s="106"/>
      <c r="D52" s="106"/>
      <c r="E52" s="106"/>
      <c r="F52" s="106"/>
      <c r="G52" s="106"/>
    </row>
    <row r="53" spans="2:7" ht="12.75">
      <c r="B53" s="106"/>
      <c r="C53" s="106"/>
      <c r="D53" s="106"/>
      <c r="E53" s="106"/>
      <c r="F53" s="106"/>
      <c r="G53" s="106"/>
    </row>
    <row r="54" spans="2:7" ht="12.75">
      <c r="B54" s="106"/>
      <c r="C54" s="106"/>
      <c r="D54" s="106"/>
      <c r="E54" s="106"/>
      <c r="F54" s="106"/>
      <c r="G54" s="106"/>
    </row>
    <row r="55" spans="2:7" ht="12.75">
      <c r="B55" s="106"/>
      <c r="C55" s="106"/>
      <c r="D55" s="106"/>
      <c r="E55" s="106"/>
      <c r="F55" s="106"/>
      <c r="G55" s="106"/>
    </row>
  </sheetData>
  <sheetProtection/>
  <mergeCells count="22">
    <mergeCell ref="F33:G33"/>
    <mergeCell ref="F34:G34"/>
    <mergeCell ref="B37:G45"/>
    <mergeCell ref="B53:G53"/>
    <mergeCell ref="C8:E8"/>
    <mergeCell ref="C10:E10"/>
    <mergeCell ref="C12:E12"/>
    <mergeCell ref="B46:G46"/>
    <mergeCell ref="A23:B23"/>
    <mergeCell ref="F30:G30"/>
    <mergeCell ref="F31:G31"/>
    <mergeCell ref="F32:G32"/>
    <mergeCell ref="C9:E9"/>
    <mergeCell ref="C11:E11"/>
    <mergeCell ref="B54:G54"/>
    <mergeCell ref="B55:G55"/>
    <mergeCell ref="B49:G49"/>
    <mergeCell ref="B50:G50"/>
    <mergeCell ref="B51:G51"/>
    <mergeCell ref="B52:G52"/>
    <mergeCell ref="B47:G47"/>
    <mergeCell ref="B48:G48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8"/>
  <sheetViews>
    <sheetView workbookViewId="0" topLeftCell="A1">
      <selection activeCell="H27" sqref="H27:I2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7" t="s">
        <v>48</v>
      </c>
      <c r="B1" s="108"/>
      <c r="C1" s="109" t="str">
        <f>CONCATENATE(cislostavby," ",nazevstavby)</f>
        <v>13/006 Šakvice-chod. ul. Nadražní od aut.z. po konec obce</v>
      </c>
      <c r="D1" s="110"/>
      <c r="E1" s="111"/>
      <c r="F1" s="110"/>
      <c r="G1" s="112" t="s">
        <v>49</v>
      </c>
      <c r="H1" s="113"/>
      <c r="I1" s="114"/>
    </row>
    <row r="2" spans="1:9" ht="13.5" thickBot="1">
      <c r="A2" s="115" t="s">
        <v>50</v>
      </c>
      <c r="B2" s="116"/>
      <c r="C2" s="117" t="str">
        <f>CONCATENATE(cisloobjektu," ",nazevobjektu)</f>
        <v>01 Oprava chodníku</v>
      </c>
      <c r="D2" s="118"/>
      <c r="E2" s="119"/>
      <c r="F2" s="118"/>
      <c r="G2" s="120" t="s">
        <v>82</v>
      </c>
      <c r="H2" s="121"/>
      <c r="I2" s="122"/>
    </row>
    <row r="3" spans="1:9" ht="13.5" thickTop="1">
      <c r="A3" s="81"/>
      <c r="B3" s="81"/>
      <c r="C3" s="81"/>
      <c r="D3" s="81"/>
      <c r="E3" s="81"/>
      <c r="F3" s="68"/>
      <c r="G3" s="81"/>
      <c r="H3" s="81"/>
      <c r="I3" s="81"/>
    </row>
    <row r="4" spans="1:9" ht="19.5" customHeight="1">
      <c r="A4" s="123" t="s">
        <v>51</v>
      </c>
      <c r="B4" s="124"/>
      <c r="C4" s="124"/>
      <c r="D4" s="124"/>
      <c r="E4" s="125"/>
      <c r="F4" s="124"/>
      <c r="G4" s="124"/>
      <c r="H4" s="124"/>
      <c r="I4" s="124"/>
    </row>
    <row r="5" spans="1:9" ht="13.5" thickBot="1">
      <c r="A5" s="81"/>
      <c r="B5" s="81"/>
      <c r="C5" s="81"/>
      <c r="D5" s="81"/>
      <c r="E5" s="81"/>
      <c r="F5" s="81"/>
      <c r="G5" s="81"/>
      <c r="H5" s="81"/>
      <c r="I5" s="81"/>
    </row>
    <row r="6" spans="1:9" s="36" customFormat="1" ht="13.5" thickBot="1">
      <c r="A6" s="126"/>
      <c r="B6" s="127" t="s">
        <v>52</v>
      </c>
      <c r="C6" s="127"/>
      <c r="D6" s="128"/>
      <c r="E6" s="129" t="s">
        <v>53</v>
      </c>
      <c r="F6" s="130" t="s">
        <v>54</v>
      </c>
      <c r="G6" s="130" t="s">
        <v>55</v>
      </c>
      <c r="H6" s="130" t="s">
        <v>56</v>
      </c>
      <c r="I6" s="131" t="s">
        <v>30</v>
      </c>
    </row>
    <row r="7" spans="1:9" s="36" customFormat="1" ht="12.75">
      <c r="A7" s="224" t="str">
        <f>Položky!B7</f>
        <v>1</v>
      </c>
      <c r="B7" s="132" t="str">
        <f>Položky!C7</f>
        <v>Zemní práce</v>
      </c>
      <c r="C7" s="68"/>
      <c r="D7" s="133"/>
      <c r="E7" s="225">
        <f>Položky!BA160</f>
        <v>0</v>
      </c>
      <c r="F7" s="226">
        <f>Položky!BB160</f>
        <v>0</v>
      </c>
      <c r="G7" s="226">
        <f>Položky!BC160</f>
        <v>0</v>
      </c>
      <c r="H7" s="226">
        <f>Položky!BD160</f>
        <v>0</v>
      </c>
      <c r="I7" s="227">
        <f>Položky!BE160</f>
        <v>0</v>
      </c>
    </row>
    <row r="8" spans="1:9" s="36" customFormat="1" ht="12.75">
      <c r="A8" s="224" t="str">
        <f>Položky!B161</f>
        <v>5</v>
      </c>
      <c r="B8" s="132" t="str">
        <f>Položky!C161</f>
        <v>Komunikace</v>
      </c>
      <c r="C8" s="68"/>
      <c r="D8" s="133"/>
      <c r="E8" s="225">
        <f>Položky!BA238</f>
        <v>0</v>
      </c>
      <c r="F8" s="226">
        <f>Položky!BB238</f>
        <v>0</v>
      </c>
      <c r="G8" s="226">
        <f>Položky!BC238</f>
        <v>0</v>
      </c>
      <c r="H8" s="226">
        <f>Položky!BD238</f>
        <v>0</v>
      </c>
      <c r="I8" s="227">
        <f>Položky!BE238</f>
        <v>0</v>
      </c>
    </row>
    <row r="9" spans="1:9" s="36" customFormat="1" ht="12.75">
      <c r="A9" s="224" t="str">
        <f>Položky!B239</f>
        <v>91</v>
      </c>
      <c r="B9" s="132" t="str">
        <f>Položky!C239</f>
        <v>Doplňující práce na komunikaci</v>
      </c>
      <c r="C9" s="68"/>
      <c r="D9" s="133"/>
      <c r="E9" s="225">
        <f>Položky!BA278</f>
        <v>0</v>
      </c>
      <c r="F9" s="226">
        <f>Položky!BB278</f>
        <v>0</v>
      </c>
      <c r="G9" s="226">
        <f>Položky!BC278</f>
        <v>0</v>
      </c>
      <c r="H9" s="226">
        <f>Položky!BD278</f>
        <v>0</v>
      </c>
      <c r="I9" s="227">
        <f>Položky!BE278</f>
        <v>0</v>
      </c>
    </row>
    <row r="10" spans="1:9" s="36" customFormat="1" ht="12.75">
      <c r="A10" s="224" t="str">
        <f>Položky!B279</f>
        <v>96</v>
      </c>
      <c r="B10" s="132" t="str">
        <f>Položky!C279</f>
        <v>Bourání konstrukcí</v>
      </c>
      <c r="C10" s="68"/>
      <c r="D10" s="133"/>
      <c r="E10" s="225">
        <f>Položky!BA281</f>
        <v>0</v>
      </c>
      <c r="F10" s="226">
        <f>Položky!BB281</f>
        <v>0</v>
      </c>
      <c r="G10" s="226">
        <f>Položky!BC281</f>
        <v>0</v>
      </c>
      <c r="H10" s="226">
        <f>Položky!BD281</f>
        <v>0</v>
      </c>
      <c r="I10" s="227">
        <f>Položky!BE281</f>
        <v>0</v>
      </c>
    </row>
    <row r="11" spans="1:9" s="36" customFormat="1" ht="12.75">
      <c r="A11" s="224" t="str">
        <f>Položky!B282</f>
        <v>97</v>
      </c>
      <c r="B11" s="132" t="str">
        <f>Položky!C282</f>
        <v>Prorážení otvorů</v>
      </c>
      <c r="C11" s="68"/>
      <c r="D11" s="133"/>
      <c r="E11" s="225">
        <f>Položky!BA284</f>
        <v>0</v>
      </c>
      <c r="F11" s="226">
        <f>Položky!BB284</f>
        <v>0</v>
      </c>
      <c r="G11" s="226">
        <f>Položky!BC284</f>
        <v>0</v>
      </c>
      <c r="H11" s="226">
        <f>Položky!BD284</f>
        <v>0</v>
      </c>
      <c r="I11" s="227">
        <f>Položky!BE284</f>
        <v>0</v>
      </c>
    </row>
    <row r="12" spans="1:9" s="36" customFormat="1" ht="12.75">
      <c r="A12" s="224" t="str">
        <f>Položky!B285</f>
        <v>99</v>
      </c>
      <c r="B12" s="132" t="str">
        <f>Položky!C285</f>
        <v>Staveništní přesun hmot</v>
      </c>
      <c r="C12" s="68"/>
      <c r="D12" s="133"/>
      <c r="E12" s="225">
        <f>Položky!BA287</f>
        <v>0</v>
      </c>
      <c r="F12" s="226">
        <f>Položky!BB287</f>
        <v>0</v>
      </c>
      <c r="G12" s="226">
        <f>Položky!BC287</f>
        <v>0</v>
      </c>
      <c r="H12" s="226">
        <f>Položky!BD287</f>
        <v>0</v>
      </c>
      <c r="I12" s="227">
        <f>Položky!BE287</f>
        <v>0</v>
      </c>
    </row>
    <row r="13" spans="1:9" s="36" customFormat="1" ht="13.5" thickBot="1">
      <c r="A13" s="224" t="str">
        <f>Položky!B288</f>
        <v>M46</v>
      </c>
      <c r="B13" s="132" t="str">
        <f>Položky!C288</f>
        <v>Zemní práce při montážích</v>
      </c>
      <c r="C13" s="68"/>
      <c r="D13" s="133"/>
      <c r="E13" s="225">
        <f>Položky!BA327</f>
        <v>0</v>
      </c>
      <c r="F13" s="226">
        <f>Položky!BB327</f>
        <v>0</v>
      </c>
      <c r="G13" s="226">
        <f>Položky!BC327</f>
        <v>0</v>
      </c>
      <c r="H13" s="226">
        <f>Položky!BD327</f>
        <v>0</v>
      </c>
      <c r="I13" s="227">
        <f>Položky!BE327</f>
        <v>0</v>
      </c>
    </row>
    <row r="14" spans="1:9" s="140" customFormat="1" ht="13.5" thickBot="1">
      <c r="A14" s="134"/>
      <c r="B14" s="135" t="s">
        <v>57</v>
      </c>
      <c r="C14" s="135"/>
      <c r="D14" s="136"/>
      <c r="E14" s="137">
        <f>SUM(E7:E13)</f>
        <v>0</v>
      </c>
      <c r="F14" s="138">
        <f>SUM(F7:F13)</f>
        <v>0</v>
      </c>
      <c r="G14" s="138">
        <f>SUM(G7:G13)</f>
        <v>0</v>
      </c>
      <c r="H14" s="138">
        <f>SUM(H7:H13)</f>
        <v>0</v>
      </c>
      <c r="I14" s="139">
        <f>SUM(I7:I13)</f>
        <v>0</v>
      </c>
    </row>
    <row r="15" spans="1:9" ht="12.75">
      <c r="A15" s="68"/>
      <c r="B15" s="68"/>
      <c r="C15" s="68"/>
      <c r="D15" s="68"/>
      <c r="E15" s="68"/>
      <c r="F15" s="68"/>
      <c r="G15" s="68"/>
      <c r="H15" s="68"/>
      <c r="I15" s="68"/>
    </row>
    <row r="16" spans="1:57" ht="19.5" customHeight="1">
      <c r="A16" s="124" t="s">
        <v>58</v>
      </c>
      <c r="B16" s="124"/>
      <c r="C16" s="124"/>
      <c r="D16" s="124"/>
      <c r="E16" s="124"/>
      <c r="F16" s="124"/>
      <c r="G16" s="141"/>
      <c r="H16" s="124"/>
      <c r="I16" s="124"/>
      <c r="BA16" s="42"/>
      <c r="BB16" s="42"/>
      <c r="BC16" s="42"/>
      <c r="BD16" s="42"/>
      <c r="BE16" s="42"/>
    </row>
    <row r="17" spans="1:9" ht="13.5" thickBot="1">
      <c r="A17" s="81"/>
      <c r="B17" s="81"/>
      <c r="C17" s="81"/>
      <c r="D17" s="81"/>
      <c r="E17" s="81"/>
      <c r="F17" s="81"/>
      <c r="G17" s="81"/>
      <c r="H17" s="81"/>
      <c r="I17" s="81"/>
    </row>
    <row r="18" spans="1:9" ht="12.75">
      <c r="A18" s="75" t="s">
        <v>59</v>
      </c>
      <c r="B18" s="76"/>
      <c r="C18" s="76"/>
      <c r="D18" s="142"/>
      <c r="E18" s="143" t="s">
        <v>60</v>
      </c>
      <c r="F18" s="144" t="s">
        <v>61</v>
      </c>
      <c r="G18" s="145" t="s">
        <v>62</v>
      </c>
      <c r="H18" s="146"/>
      <c r="I18" s="147" t="s">
        <v>60</v>
      </c>
    </row>
    <row r="19" spans="1:53" ht="12.75">
      <c r="A19" s="66" t="s">
        <v>258</v>
      </c>
      <c r="B19" s="57"/>
      <c r="C19" s="57"/>
      <c r="D19" s="148"/>
      <c r="E19" s="149"/>
      <c r="F19" s="150"/>
      <c r="G19" s="151">
        <f>CHOOSE(BA19+1,HSV+PSV,HSV+PSV+Mont,HSV+PSV+Dodavka+Mont,HSV,PSV,Mont,Dodavka,Mont+Dodavka,0)</f>
        <v>0</v>
      </c>
      <c r="H19" s="152"/>
      <c r="I19" s="153">
        <f>E19+F19*G19/100</f>
        <v>0</v>
      </c>
      <c r="BA19">
        <v>0</v>
      </c>
    </row>
    <row r="20" spans="1:53" ht="12.75">
      <c r="A20" s="66" t="s">
        <v>259</v>
      </c>
      <c r="B20" s="57"/>
      <c r="C20" s="57"/>
      <c r="D20" s="148"/>
      <c r="E20" s="149"/>
      <c r="F20" s="150"/>
      <c r="G20" s="151">
        <f>CHOOSE(BA20+1,HSV+PSV,HSV+PSV+Mont,HSV+PSV+Dodavka+Mont,HSV,PSV,Mont,Dodavka,Mont+Dodavka,0)</f>
        <v>0</v>
      </c>
      <c r="H20" s="152"/>
      <c r="I20" s="153">
        <f>E20+F20*G20/100</f>
        <v>0</v>
      </c>
      <c r="BA20">
        <v>0</v>
      </c>
    </row>
    <row r="21" spans="1:53" ht="12.75">
      <c r="A21" s="66" t="s">
        <v>260</v>
      </c>
      <c r="B21" s="57"/>
      <c r="C21" s="57"/>
      <c r="D21" s="148"/>
      <c r="E21" s="149"/>
      <c r="F21" s="150"/>
      <c r="G21" s="151">
        <f>CHOOSE(BA21+1,HSV+PSV,HSV+PSV+Mont,HSV+PSV+Dodavka+Mont,HSV,PSV,Mont,Dodavka,Mont+Dodavka,0)</f>
        <v>0</v>
      </c>
      <c r="H21" s="152"/>
      <c r="I21" s="153">
        <f>E21+F21*G21/100</f>
        <v>0</v>
      </c>
      <c r="BA21">
        <v>0</v>
      </c>
    </row>
    <row r="22" spans="1:53" ht="12.75">
      <c r="A22" s="66" t="s">
        <v>261</v>
      </c>
      <c r="B22" s="57"/>
      <c r="C22" s="57"/>
      <c r="D22" s="148"/>
      <c r="E22" s="149"/>
      <c r="F22" s="150"/>
      <c r="G22" s="151">
        <f>CHOOSE(BA22+1,HSV+PSV,HSV+PSV+Mont,HSV+PSV+Dodavka+Mont,HSV,PSV,Mont,Dodavka,Mont+Dodavka,0)</f>
        <v>0</v>
      </c>
      <c r="H22" s="152"/>
      <c r="I22" s="153">
        <f>E22+F22*G22/100</f>
        <v>0</v>
      </c>
      <c r="BA22">
        <v>0</v>
      </c>
    </row>
    <row r="23" spans="1:53" ht="12.75">
      <c r="A23" s="66" t="s">
        <v>262</v>
      </c>
      <c r="B23" s="57"/>
      <c r="C23" s="57"/>
      <c r="D23" s="148"/>
      <c r="E23" s="149"/>
      <c r="F23" s="150"/>
      <c r="G23" s="151">
        <f>CHOOSE(BA23+1,HSV+PSV,HSV+PSV+Mont,HSV+PSV+Dodavka+Mont,HSV,PSV,Mont,Dodavka,Mont+Dodavka,0)</f>
        <v>0</v>
      </c>
      <c r="H23" s="152"/>
      <c r="I23" s="153">
        <f>E23+F23*G23/100</f>
        <v>0</v>
      </c>
      <c r="BA23">
        <v>1</v>
      </c>
    </row>
    <row r="24" spans="1:53" ht="12.75">
      <c r="A24" s="66" t="s">
        <v>263</v>
      </c>
      <c r="B24" s="57"/>
      <c r="C24" s="57"/>
      <c r="D24" s="148"/>
      <c r="E24" s="149"/>
      <c r="F24" s="150"/>
      <c r="G24" s="151">
        <f>CHOOSE(BA24+1,HSV+PSV,HSV+PSV+Mont,HSV+PSV+Dodavka+Mont,HSV,PSV,Mont,Dodavka,Mont+Dodavka,0)</f>
        <v>0</v>
      </c>
      <c r="H24" s="152"/>
      <c r="I24" s="153">
        <f>E24+F24*G24/100</f>
        <v>0</v>
      </c>
      <c r="BA24">
        <v>1</v>
      </c>
    </row>
    <row r="25" spans="1:53" ht="12.75">
      <c r="A25" s="66" t="s">
        <v>264</v>
      </c>
      <c r="B25" s="57"/>
      <c r="C25" s="57"/>
      <c r="D25" s="148"/>
      <c r="E25" s="149"/>
      <c r="F25" s="150"/>
      <c r="G25" s="151">
        <f>CHOOSE(BA25+1,HSV+PSV,HSV+PSV+Mont,HSV+PSV+Dodavka+Mont,HSV,PSV,Mont,Dodavka,Mont+Dodavka,0)</f>
        <v>0</v>
      </c>
      <c r="H25" s="152"/>
      <c r="I25" s="153">
        <f>E25+F25*G25/100</f>
        <v>0</v>
      </c>
      <c r="BA25">
        <v>2</v>
      </c>
    </row>
    <row r="26" spans="1:53" ht="12.75">
      <c r="A26" s="66" t="s">
        <v>265</v>
      </c>
      <c r="B26" s="57"/>
      <c r="C26" s="57"/>
      <c r="D26" s="148"/>
      <c r="E26" s="149"/>
      <c r="F26" s="150"/>
      <c r="G26" s="151">
        <f>CHOOSE(BA26+1,HSV+PSV,HSV+PSV+Mont,HSV+PSV+Dodavka+Mont,HSV,PSV,Mont,Dodavka,Mont+Dodavka,0)</f>
        <v>0</v>
      </c>
      <c r="H26" s="152"/>
      <c r="I26" s="153">
        <f>E26+F26*G26/100</f>
        <v>0</v>
      </c>
      <c r="BA26">
        <v>2</v>
      </c>
    </row>
    <row r="27" spans="1:9" ht="13.5" thickBot="1">
      <c r="A27" s="154"/>
      <c r="B27" s="155" t="s">
        <v>63</v>
      </c>
      <c r="C27" s="156"/>
      <c r="D27" s="157"/>
      <c r="E27" s="158"/>
      <c r="F27" s="159"/>
      <c r="G27" s="159"/>
      <c r="H27" s="160">
        <f>SUM(I19:I26)</f>
        <v>0</v>
      </c>
      <c r="I27" s="161"/>
    </row>
    <row r="29" spans="2:9" ht="12.75">
      <c r="B29" s="140"/>
      <c r="F29" s="162"/>
      <c r="G29" s="163"/>
      <c r="H29" s="163"/>
      <c r="I29" s="164"/>
    </row>
    <row r="30" spans="6:9" ht="12.75">
      <c r="F30" s="162"/>
      <c r="G30" s="163"/>
      <c r="H30" s="163"/>
      <c r="I30" s="164"/>
    </row>
    <row r="31" spans="6:9" ht="12.75">
      <c r="F31" s="162"/>
      <c r="G31" s="163"/>
      <c r="H31" s="163"/>
      <c r="I31" s="164"/>
    </row>
    <row r="32" spans="6:9" ht="12.75">
      <c r="F32" s="162"/>
      <c r="G32" s="163"/>
      <c r="H32" s="163"/>
      <c r="I32" s="164"/>
    </row>
    <row r="33" spans="6:9" ht="12.75">
      <c r="F33" s="162"/>
      <c r="G33" s="163"/>
      <c r="H33" s="163"/>
      <c r="I33" s="164"/>
    </row>
    <row r="34" spans="6:9" ht="12.75">
      <c r="F34" s="162"/>
      <c r="G34" s="163"/>
      <c r="H34" s="163"/>
      <c r="I34" s="164"/>
    </row>
    <row r="35" spans="6:9" ht="12.75">
      <c r="F35" s="162"/>
      <c r="G35" s="163"/>
      <c r="H35" s="163"/>
      <c r="I35" s="164"/>
    </row>
    <row r="36" spans="6:9" ht="12.75">
      <c r="F36" s="162"/>
      <c r="G36" s="163"/>
      <c r="H36" s="163"/>
      <c r="I36" s="164"/>
    </row>
    <row r="37" spans="6:9" ht="12.75">
      <c r="F37" s="162"/>
      <c r="G37" s="163"/>
      <c r="H37" s="163"/>
      <c r="I37" s="164"/>
    </row>
    <row r="38" spans="6:9" ht="12.75">
      <c r="F38" s="162"/>
      <c r="G38" s="163"/>
      <c r="H38" s="163"/>
      <c r="I38" s="164"/>
    </row>
    <row r="39" spans="6:9" ht="12.75">
      <c r="F39" s="162"/>
      <c r="G39" s="163"/>
      <c r="H39" s="163"/>
      <c r="I39" s="164"/>
    </row>
    <row r="40" spans="6:9" ht="12.75">
      <c r="F40" s="162"/>
      <c r="G40" s="163"/>
      <c r="H40" s="163"/>
      <c r="I40" s="164"/>
    </row>
    <row r="41" spans="6:9" ht="12.75">
      <c r="F41" s="162"/>
      <c r="G41" s="163"/>
      <c r="H41" s="163"/>
      <c r="I41" s="164"/>
    </row>
    <row r="42" spans="6:9" ht="12.75">
      <c r="F42" s="162"/>
      <c r="G42" s="163"/>
      <c r="H42" s="163"/>
      <c r="I42" s="164"/>
    </row>
    <row r="43" spans="6:9" ht="12.75">
      <c r="F43" s="162"/>
      <c r="G43" s="163"/>
      <c r="H43" s="163"/>
      <c r="I43" s="164"/>
    </row>
    <row r="44" spans="6:9" ht="12.75">
      <c r="F44" s="162"/>
      <c r="G44" s="163"/>
      <c r="H44" s="163"/>
      <c r="I44" s="164"/>
    </row>
    <row r="45" spans="6:9" ht="12.75">
      <c r="F45" s="162"/>
      <c r="G45" s="163"/>
      <c r="H45" s="163"/>
      <c r="I45" s="164"/>
    </row>
    <row r="46" spans="6:9" ht="12.75">
      <c r="F46" s="162"/>
      <c r="G46" s="163"/>
      <c r="H46" s="163"/>
      <c r="I46" s="164"/>
    </row>
    <row r="47" spans="6:9" ht="12.75">
      <c r="F47" s="162"/>
      <c r="G47" s="163"/>
      <c r="H47" s="163"/>
      <c r="I47" s="164"/>
    </row>
    <row r="48" spans="6:9" ht="12.75">
      <c r="F48" s="162"/>
      <c r="G48" s="163"/>
      <c r="H48" s="163"/>
      <c r="I48" s="164"/>
    </row>
    <row r="49" spans="6:9" ht="12.75">
      <c r="F49" s="162"/>
      <c r="G49" s="163"/>
      <c r="H49" s="163"/>
      <c r="I49" s="164"/>
    </row>
    <row r="50" spans="6:9" ht="12.75">
      <c r="F50" s="162"/>
      <c r="G50" s="163"/>
      <c r="H50" s="163"/>
      <c r="I50" s="164"/>
    </row>
    <row r="51" spans="6:9" ht="12.75">
      <c r="F51" s="162"/>
      <c r="G51" s="163"/>
      <c r="H51" s="163"/>
      <c r="I51" s="164"/>
    </row>
    <row r="52" spans="6:9" ht="12.75">
      <c r="F52" s="162"/>
      <c r="G52" s="163"/>
      <c r="H52" s="163"/>
      <c r="I52" s="164"/>
    </row>
    <row r="53" spans="6:9" ht="12.75">
      <c r="F53" s="162"/>
      <c r="G53" s="163"/>
      <c r="H53" s="163"/>
      <c r="I53" s="164"/>
    </row>
    <row r="54" spans="6:9" ht="12.75">
      <c r="F54" s="162"/>
      <c r="G54" s="163"/>
      <c r="H54" s="163"/>
      <c r="I54" s="164"/>
    </row>
    <row r="55" spans="6:9" ht="12.75">
      <c r="F55" s="162"/>
      <c r="G55" s="163"/>
      <c r="H55" s="163"/>
      <c r="I55" s="164"/>
    </row>
    <row r="56" spans="6:9" ht="12.75">
      <c r="F56" s="162"/>
      <c r="G56" s="163"/>
      <c r="H56" s="163"/>
      <c r="I56" s="164"/>
    </row>
    <row r="57" spans="6:9" ht="12.75">
      <c r="F57" s="162"/>
      <c r="G57" s="163"/>
      <c r="H57" s="163"/>
      <c r="I57" s="164"/>
    </row>
    <row r="58" spans="6:9" ht="12.75">
      <c r="F58" s="162"/>
      <c r="G58" s="163"/>
      <c r="H58" s="163"/>
      <c r="I58" s="164"/>
    </row>
    <row r="59" spans="6:9" ht="12.75">
      <c r="F59" s="162"/>
      <c r="G59" s="163"/>
      <c r="H59" s="163"/>
      <c r="I59" s="164"/>
    </row>
    <row r="60" spans="6:9" ht="12.75">
      <c r="F60" s="162"/>
      <c r="G60" s="163"/>
      <c r="H60" s="163"/>
      <c r="I60" s="164"/>
    </row>
    <row r="61" spans="6:9" ht="12.75">
      <c r="F61" s="162"/>
      <c r="G61" s="163"/>
      <c r="H61" s="163"/>
      <c r="I61" s="164"/>
    </row>
    <row r="62" spans="6:9" ht="12.75">
      <c r="F62" s="162"/>
      <c r="G62" s="163"/>
      <c r="H62" s="163"/>
      <c r="I62" s="164"/>
    </row>
    <row r="63" spans="6:9" ht="12.75">
      <c r="F63" s="162"/>
      <c r="G63" s="163"/>
      <c r="H63" s="163"/>
      <c r="I63" s="164"/>
    </row>
    <row r="64" spans="6:9" ht="12.75">
      <c r="F64" s="162"/>
      <c r="G64" s="163"/>
      <c r="H64" s="163"/>
      <c r="I64" s="164"/>
    </row>
    <row r="65" spans="6:9" ht="12.75">
      <c r="F65" s="162"/>
      <c r="G65" s="163"/>
      <c r="H65" s="163"/>
      <c r="I65" s="164"/>
    </row>
    <row r="66" spans="6:9" ht="12.75">
      <c r="F66" s="162"/>
      <c r="G66" s="163"/>
      <c r="H66" s="163"/>
      <c r="I66" s="164"/>
    </row>
    <row r="67" spans="6:9" ht="12.75">
      <c r="F67" s="162"/>
      <c r="G67" s="163"/>
      <c r="H67" s="163"/>
      <c r="I67" s="164"/>
    </row>
    <row r="68" spans="6:9" ht="12.75">
      <c r="F68" s="162"/>
      <c r="G68" s="163"/>
      <c r="H68" s="163"/>
      <c r="I68" s="164"/>
    </row>
    <row r="69" spans="6:9" ht="12.75">
      <c r="F69" s="162"/>
      <c r="G69" s="163"/>
      <c r="H69" s="163"/>
      <c r="I69" s="164"/>
    </row>
    <row r="70" spans="6:9" ht="12.75">
      <c r="F70" s="162"/>
      <c r="G70" s="163"/>
      <c r="H70" s="163"/>
      <c r="I70" s="164"/>
    </row>
    <row r="71" spans="6:9" ht="12.75">
      <c r="F71" s="162"/>
      <c r="G71" s="163"/>
      <c r="H71" s="163"/>
      <c r="I71" s="164"/>
    </row>
    <row r="72" spans="6:9" ht="12.75">
      <c r="F72" s="162"/>
      <c r="G72" s="163"/>
      <c r="H72" s="163"/>
      <c r="I72" s="164"/>
    </row>
    <row r="73" spans="6:9" ht="12.75">
      <c r="F73" s="162"/>
      <c r="G73" s="163"/>
      <c r="H73" s="163"/>
      <c r="I73" s="164"/>
    </row>
    <row r="74" spans="6:9" ht="12.75">
      <c r="F74" s="162"/>
      <c r="G74" s="163"/>
      <c r="H74" s="163"/>
      <c r="I74" s="164"/>
    </row>
    <row r="75" spans="6:9" ht="12.75">
      <c r="F75" s="162"/>
      <c r="G75" s="163"/>
      <c r="H75" s="163"/>
      <c r="I75" s="164"/>
    </row>
    <row r="76" spans="6:9" ht="12.75">
      <c r="F76" s="162"/>
      <c r="G76" s="163"/>
      <c r="H76" s="163"/>
      <c r="I76" s="164"/>
    </row>
    <row r="77" spans="6:9" ht="12.75">
      <c r="F77" s="162"/>
      <c r="G77" s="163"/>
      <c r="H77" s="163"/>
      <c r="I77" s="164"/>
    </row>
    <row r="78" spans="6:9" ht="12.75">
      <c r="F78" s="162"/>
      <c r="G78" s="163"/>
      <c r="H78" s="163"/>
      <c r="I78" s="164"/>
    </row>
  </sheetData>
  <sheetProtection/>
  <mergeCells count="4">
    <mergeCell ref="H27:I27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400"/>
  <sheetViews>
    <sheetView showGridLines="0" showZeros="0" workbookViewId="0" topLeftCell="A1">
      <selection activeCell="A327" sqref="A327:IV329"/>
    </sheetView>
  </sheetViews>
  <sheetFormatPr defaultColWidth="9.00390625" defaultRowHeight="12.75"/>
  <cols>
    <col min="1" max="1" width="4.375" style="166" customWidth="1"/>
    <col min="2" max="2" width="11.625" style="166" customWidth="1"/>
    <col min="3" max="3" width="40.375" style="166" customWidth="1"/>
    <col min="4" max="4" width="5.625" style="166" customWidth="1"/>
    <col min="5" max="5" width="8.625" style="218" customWidth="1"/>
    <col min="6" max="6" width="9.875" style="166" customWidth="1"/>
    <col min="7" max="7" width="13.875" style="166" customWidth="1"/>
    <col min="8" max="11" width="9.125" style="166" customWidth="1"/>
    <col min="12" max="12" width="75.375" style="166" customWidth="1"/>
    <col min="13" max="13" width="45.25390625" style="166" customWidth="1"/>
    <col min="14" max="16384" width="9.125" style="166" customWidth="1"/>
  </cols>
  <sheetData>
    <row r="1" spans="1:7" ht="15.75">
      <c r="A1" s="165" t="s">
        <v>77</v>
      </c>
      <c r="B1" s="165"/>
      <c r="C1" s="165"/>
      <c r="D1" s="165"/>
      <c r="E1" s="165"/>
      <c r="F1" s="165"/>
      <c r="G1" s="165"/>
    </row>
    <row r="2" spans="1:7" ht="14.25" customHeight="1" thickBot="1">
      <c r="A2" s="167"/>
      <c r="B2" s="168"/>
      <c r="C2" s="169"/>
      <c r="D2" s="169"/>
      <c r="E2" s="170"/>
      <c r="F2" s="169"/>
      <c r="G2" s="169"/>
    </row>
    <row r="3" spans="1:7" ht="13.5" thickTop="1">
      <c r="A3" s="107" t="s">
        <v>48</v>
      </c>
      <c r="B3" s="108"/>
      <c r="C3" s="109" t="str">
        <f>CONCATENATE(cislostavby," ",nazevstavby)</f>
        <v>13/006 Šakvice-chod. ul. Nadražní od aut.z. po konec obce</v>
      </c>
      <c r="D3" s="110"/>
      <c r="E3" s="171" t="s">
        <v>64</v>
      </c>
      <c r="F3" s="172">
        <f>Rekapitulace!H1</f>
        <v>0</v>
      </c>
      <c r="G3" s="173"/>
    </row>
    <row r="4" spans="1:7" ht="13.5" thickBot="1">
      <c r="A4" s="174" t="s">
        <v>50</v>
      </c>
      <c r="B4" s="116"/>
      <c r="C4" s="117" t="str">
        <f>CONCATENATE(cisloobjektu," ",nazevobjektu)</f>
        <v>01 Oprava chodníku</v>
      </c>
      <c r="D4" s="118"/>
      <c r="E4" s="175" t="str">
        <f>Rekapitulace!G2</f>
        <v>RTS 2013</v>
      </c>
      <c r="F4" s="176"/>
      <c r="G4" s="177"/>
    </row>
    <row r="5" spans="1:7" ht="13.5" thickTop="1">
      <c r="A5" s="178"/>
      <c r="B5" s="167"/>
      <c r="C5" s="167"/>
      <c r="D5" s="167"/>
      <c r="E5" s="179"/>
      <c r="F5" s="167"/>
      <c r="G5" s="180"/>
    </row>
    <row r="6" spans="1:7" ht="12.75">
      <c r="A6" s="181" t="s">
        <v>65</v>
      </c>
      <c r="B6" s="182" t="s">
        <v>66</v>
      </c>
      <c r="C6" s="182" t="s">
        <v>67</v>
      </c>
      <c r="D6" s="182" t="s">
        <v>68</v>
      </c>
      <c r="E6" s="183" t="s">
        <v>69</v>
      </c>
      <c r="F6" s="182" t="s">
        <v>70</v>
      </c>
      <c r="G6" s="184" t="s">
        <v>71</v>
      </c>
    </row>
    <row r="7" spans="1:15" ht="12.75">
      <c r="A7" s="185" t="s">
        <v>72</v>
      </c>
      <c r="B7" s="186" t="s">
        <v>73</v>
      </c>
      <c r="C7" s="187" t="s">
        <v>74</v>
      </c>
      <c r="D7" s="188"/>
      <c r="E7" s="189"/>
      <c r="F7" s="189"/>
      <c r="G7" s="190"/>
      <c r="H7" s="191"/>
      <c r="I7" s="191"/>
      <c r="O7" s="192">
        <v>1</v>
      </c>
    </row>
    <row r="8" spans="1:104" ht="12.75">
      <c r="A8" s="193">
        <v>1</v>
      </c>
      <c r="B8" s="194" t="s">
        <v>83</v>
      </c>
      <c r="C8" s="195" t="s">
        <v>84</v>
      </c>
      <c r="D8" s="196" t="s">
        <v>85</v>
      </c>
      <c r="E8" s="197">
        <v>221.65</v>
      </c>
      <c r="F8" s="197">
        <v>0</v>
      </c>
      <c r="G8" s="198">
        <f>E8*F8</f>
        <v>0</v>
      </c>
      <c r="O8" s="192">
        <v>2</v>
      </c>
      <c r="AA8" s="166">
        <v>1</v>
      </c>
      <c r="AB8" s="166">
        <v>1</v>
      </c>
      <c r="AC8" s="166">
        <v>1</v>
      </c>
      <c r="AZ8" s="166">
        <v>1</v>
      </c>
      <c r="BA8" s="166">
        <f>IF(AZ8=1,G8,0)</f>
        <v>0</v>
      </c>
      <c r="BB8" s="166">
        <f>IF(AZ8=2,G8,0)</f>
        <v>0</v>
      </c>
      <c r="BC8" s="166">
        <f>IF(AZ8=3,G8,0)</f>
        <v>0</v>
      </c>
      <c r="BD8" s="166">
        <f>IF(AZ8=4,G8,0)</f>
        <v>0</v>
      </c>
      <c r="BE8" s="166">
        <f>IF(AZ8=5,G8,0)</f>
        <v>0</v>
      </c>
      <c r="CA8" s="199">
        <v>1</v>
      </c>
      <c r="CB8" s="199">
        <v>1</v>
      </c>
      <c r="CZ8" s="166">
        <v>0</v>
      </c>
    </row>
    <row r="9" spans="1:15" ht="12.75">
      <c r="A9" s="200"/>
      <c r="B9" s="202"/>
      <c r="C9" s="203" t="s">
        <v>86</v>
      </c>
      <c r="D9" s="204"/>
      <c r="E9" s="205">
        <v>36</v>
      </c>
      <c r="F9" s="206"/>
      <c r="G9" s="207"/>
      <c r="M9" s="201" t="s">
        <v>86</v>
      </c>
      <c r="O9" s="192"/>
    </row>
    <row r="10" spans="1:15" ht="12.75">
      <c r="A10" s="200"/>
      <c r="B10" s="202"/>
      <c r="C10" s="203" t="s">
        <v>87</v>
      </c>
      <c r="D10" s="204"/>
      <c r="E10" s="205">
        <v>0</v>
      </c>
      <c r="F10" s="206"/>
      <c r="G10" s="207"/>
      <c r="M10" s="201" t="s">
        <v>87</v>
      </c>
      <c r="O10" s="192"/>
    </row>
    <row r="11" spans="1:15" ht="12.75">
      <c r="A11" s="200"/>
      <c r="B11" s="202"/>
      <c r="C11" s="203" t="s">
        <v>88</v>
      </c>
      <c r="D11" s="204"/>
      <c r="E11" s="205">
        <v>25.5</v>
      </c>
      <c r="F11" s="206"/>
      <c r="G11" s="207"/>
      <c r="M11" s="201" t="s">
        <v>88</v>
      </c>
      <c r="O11" s="192"/>
    </row>
    <row r="12" spans="1:15" ht="12.75">
      <c r="A12" s="200"/>
      <c r="B12" s="202"/>
      <c r="C12" s="203" t="s">
        <v>89</v>
      </c>
      <c r="D12" s="204"/>
      <c r="E12" s="205">
        <v>0</v>
      </c>
      <c r="F12" s="206"/>
      <c r="G12" s="207"/>
      <c r="M12" s="201" t="s">
        <v>89</v>
      </c>
      <c r="O12" s="192"/>
    </row>
    <row r="13" spans="1:15" ht="12.75">
      <c r="A13" s="200"/>
      <c r="B13" s="202"/>
      <c r="C13" s="203" t="s">
        <v>90</v>
      </c>
      <c r="D13" s="204"/>
      <c r="E13" s="205">
        <v>13.5</v>
      </c>
      <c r="F13" s="206"/>
      <c r="G13" s="207"/>
      <c r="M13" s="201" t="s">
        <v>90</v>
      </c>
      <c r="O13" s="192"/>
    </row>
    <row r="14" spans="1:15" ht="12.75">
      <c r="A14" s="200"/>
      <c r="B14" s="202"/>
      <c r="C14" s="203" t="s">
        <v>91</v>
      </c>
      <c r="D14" s="204"/>
      <c r="E14" s="205">
        <v>0</v>
      </c>
      <c r="F14" s="206"/>
      <c r="G14" s="207"/>
      <c r="M14" s="201" t="s">
        <v>91</v>
      </c>
      <c r="O14" s="192"/>
    </row>
    <row r="15" spans="1:15" ht="12.75">
      <c r="A15" s="200"/>
      <c r="B15" s="202"/>
      <c r="C15" s="203" t="s">
        <v>92</v>
      </c>
      <c r="D15" s="204"/>
      <c r="E15" s="205">
        <v>30</v>
      </c>
      <c r="F15" s="206"/>
      <c r="G15" s="207"/>
      <c r="M15" s="201" t="s">
        <v>92</v>
      </c>
      <c r="O15" s="192"/>
    </row>
    <row r="16" spans="1:15" ht="12.75">
      <c r="A16" s="200"/>
      <c r="B16" s="202"/>
      <c r="C16" s="203" t="s">
        <v>93</v>
      </c>
      <c r="D16" s="204"/>
      <c r="E16" s="205">
        <v>31.5</v>
      </c>
      <c r="F16" s="206"/>
      <c r="G16" s="207"/>
      <c r="M16" s="201" t="s">
        <v>93</v>
      </c>
      <c r="O16" s="192"/>
    </row>
    <row r="17" spans="1:15" ht="12.75">
      <c r="A17" s="200"/>
      <c r="B17" s="202"/>
      <c r="C17" s="203" t="s">
        <v>94</v>
      </c>
      <c r="D17" s="204"/>
      <c r="E17" s="205">
        <v>0</v>
      </c>
      <c r="F17" s="206"/>
      <c r="G17" s="207"/>
      <c r="M17" s="201" t="s">
        <v>94</v>
      </c>
      <c r="O17" s="192"/>
    </row>
    <row r="18" spans="1:15" ht="12.75">
      <c r="A18" s="200"/>
      <c r="B18" s="202"/>
      <c r="C18" s="203" t="s">
        <v>95</v>
      </c>
      <c r="D18" s="204"/>
      <c r="E18" s="205">
        <v>0</v>
      </c>
      <c r="F18" s="206"/>
      <c r="G18" s="207"/>
      <c r="M18" s="201" t="s">
        <v>95</v>
      </c>
      <c r="O18" s="192"/>
    </row>
    <row r="19" spans="1:15" ht="12.75">
      <c r="A19" s="200"/>
      <c r="B19" s="202"/>
      <c r="C19" s="203" t="s">
        <v>96</v>
      </c>
      <c r="D19" s="204"/>
      <c r="E19" s="205">
        <v>0</v>
      </c>
      <c r="F19" s="206"/>
      <c r="G19" s="207"/>
      <c r="M19" s="201" t="s">
        <v>96</v>
      </c>
      <c r="O19" s="192"/>
    </row>
    <row r="20" spans="1:15" ht="12.75">
      <c r="A20" s="200"/>
      <c r="B20" s="202"/>
      <c r="C20" s="203" t="s">
        <v>97</v>
      </c>
      <c r="D20" s="204"/>
      <c r="E20" s="205">
        <v>0</v>
      </c>
      <c r="F20" s="206"/>
      <c r="G20" s="207"/>
      <c r="M20" s="201" t="s">
        <v>97</v>
      </c>
      <c r="O20" s="192"/>
    </row>
    <row r="21" spans="1:15" ht="12.75">
      <c r="A21" s="200"/>
      <c r="B21" s="202"/>
      <c r="C21" s="203" t="s">
        <v>98</v>
      </c>
      <c r="D21" s="204"/>
      <c r="E21" s="205">
        <v>34.5</v>
      </c>
      <c r="F21" s="206"/>
      <c r="G21" s="207"/>
      <c r="M21" s="201" t="s">
        <v>98</v>
      </c>
      <c r="O21" s="192"/>
    </row>
    <row r="22" spans="1:15" ht="12.75">
      <c r="A22" s="200"/>
      <c r="B22" s="202"/>
      <c r="C22" s="203" t="s">
        <v>99</v>
      </c>
      <c r="D22" s="204"/>
      <c r="E22" s="205">
        <v>28.15</v>
      </c>
      <c r="F22" s="206"/>
      <c r="G22" s="207"/>
      <c r="M22" s="201" t="s">
        <v>99</v>
      </c>
      <c r="O22" s="192"/>
    </row>
    <row r="23" spans="1:15" ht="12.75">
      <c r="A23" s="200"/>
      <c r="B23" s="202"/>
      <c r="C23" s="203" t="s">
        <v>100</v>
      </c>
      <c r="D23" s="204"/>
      <c r="E23" s="205">
        <v>0</v>
      </c>
      <c r="F23" s="206"/>
      <c r="G23" s="207"/>
      <c r="M23" s="201" t="s">
        <v>100</v>
      </c>
      <c r="O23" s="192"/>
    </row>
    <row r="24" spans="1:15" ht="12.75">
      <c r="A24" s="200"/>
      <c r="B24" s="202"/>
      <c r="C24" s="203" t="s">
        <v>101</v>
      </c>
      <c r="D24" s="204"/>
      <c r="E24" s="205">
        <v>10.5</v>
      </c>
      <c r="F24" s="206"/>
      <c r="G24" s="207"/>
      <c r="M24" s="201" t="s">
        <v>101</v>
      </c>
      <c r="O24" s="192"/>
    </row>
    <row r="25" spans="1:15" ht="12.75">
      <c r="A25" s="200"/>
      <c r="B25" s="202"/>
      <c r="C25" s="203" t="s">
        <v>102</v>
      </c>
      <c r="D25" s="204"/>
      <c r="E25" s="205">
        <v>12</v>
      </c>
      <c r="F25" s="206"/>
      <c r="G25" s="207"/>
      <c r="M25" s="201" t="s">
        <v>102</v>
      </c>
      <c r="O25" s="192"/>
    </row>
    <row r="26" spans="1:15" ht="12.75">
      <c r="A26" s="200"/>
      <c r="B26" s="202"/>
      <c r="C26" s="203" t="s">
        <v>103</v>
      </c>
      <c r="D26" s="204"/>
      <c r="E26" s="205">
        <v>0</v>
      </c>
      <c r="F26" s="206"/>
      <c r="G26" s="207"/>
      <c r="M26" s="201" t="s">
        <v>103</v>
      </c>
      <c r="O26" s="192"/>
    </row>
    <row r="27" spans="1:104" ht="12.75">
      <c r="A27" s="193">
        <v>2</v>
      </c>
      <c r="B27" s="194" t="s">
        <v>104</v>
      </c>
      <c r="C27" s="195" t="s">
        <v>105</v>
      </c>
      <c r="D27" s="196" t="s">
        <v>106</v>
      </c>
      <c r="E27" s="197">
        <v>125</v>
      </c>
      <c r="F27" s="197">
        <v>0</v>
      </c>
      <c r="G27" s="198">
        <f>E27*F27</f>
        <v>0</v>
      </c>
      <c r="O27" s="192">
        <v>2</v>
      </c>
      <c r="AA27" s="166">
        <v>1</v>
      </c>
      <c r="AB27" s="166">
        <v>1</v>
      </c>
      <c r="AC27" s="166">
        <v>1</v>
      </c>
      <c r="AZ27" s="166">
        <v>1</v>
      </c>
      <c r="BA27" s="166">
        <f>IF(AZ27=1,G27,0)</f>
        <v>0</v>
      </c>
      <c r="BB27" s="166">
        <f>IF(AZ27=2,G27,0)</f>
        <v>0</v>
      </c>
      <c r="BC27" s="166">
        <f>IF(AZ27=3,G27,0)</f>
        <v>0</v>
      </c>
      <c r="BD27" s="166">
        <f>IF(AZ27=4,G27,0)</f>
        <v>0</v>
      </c>
      <c r="BE27" s="166">
        <f>IF(AZ27=5,G27,0)</f>
        <v>0</v>
      </c>
      <c r="CA27" s="199">
        <v>1</v>
      </c>
      <c r="CB27" s="199">
        <v>1</v>
      </c>
      <c r="CZ27" s="166">
        <v>0</v>
      </c>
    </row>
    <row r="28" spans="1:15" ht="12.75">
      <c r="A28" s="200"/>
      <c r="B28" s="202"/>
      <c r="C28" s="203" t="s">
        <v>107</v>
      </c>
      <c r="D28" s="204"/>
      <c r="E28" s="205">
        <v>0</v>
      </c>
      <c r="F28" s="206"/>
      <c r="G28" s="207"/>
      <c r="M28" s="201" t="s">
        <v>107</v>
      </c>
      <c r="O28" s="192"/>
    </row>
    <row r="29" spans="1:15" ht="12.75">
      <c r="A29" s="200"/>
      <c r="B29" s="202"/>
      <c r="C29" s="203" t="s">
        <v>87</v>
      </c>
      <c r="D29" s="204"/>
      <c r="E29" s="205">
        <v>0</v>
      </c>
      <c r="F29" s="206"/>
      <c r="G29" s="207"/>
      <c r="M29" s="201" t="s">
        <v>87</v>
      </c>
      <c r="O29" s="192"/>
    </row>
    <row r="30" spans="1:15" ht="12.75">
      <c r="A30" s="200"/>
      <c r="B30" s="202"/>
      <c r="C30" s="203" t="s">
        <v>108</v>
      </c>
      <c r="D30" s="204"/>
      <c r="E30" s="205">
        <v>17</v>
      </c>
      <c r="F30" s="206"/>
      <c r="G30" s="207"/>
      <c r="M30" s="201" t="s">
        <v>108</v>
      </c>
      <c r="O30" s="192"/>
    </row>
    <row r="31" spans="1:15" ht="12.75">
      <c r="A31" s="200"/>
      <c r="B31" s="202"/>
      <c r="C31" s="203" t="s">
        <v>89</v>
      </c>
      <c r="D31" s="204"/>
      <c r="E31" s="205">
        <v>0</v>
      </c>
      <c r="F31" s="206"/>
      <c r="G31" s="207"/>
      <c r="M31" s="201" t="s">
        <v>89</v>
      </c>
      <c r="O31" s="192"/>
    </row>
    <row r="32" spans="1:15" ht="12.75">
      <c r="A32" s="200"/>
      <c r="B32" s="202"/>
      <c r="C32" s="203" t="s">
        <v>109</v>
      </c>
      <c r="D32" s="204"/>
      <c r="E32" s="205">
        <v>9</v>
      </c>
      <c r="F32" s="206"/>
      <c r="G32" s="207"/>
      <c r="M32" s="201" t="s">
        <v>109</v>
      </c>
      <c r="O32" s="192"/>
    </row>
    <row r="33" spans="1:15" ht="12.75">
      <c r="A33" s="200"/>
      <c r="B33" s="202"/>
      <c r="C33" s="203" t="s">
        <v>91</v>
      </c>
      <c r="D33" s="204"/>
      <c r="E33" s="205">
        <v>0</v>
      </c>
      <c r="F33" s="206"/>
      <c r="G33" s="207"/>
      <c r="M33" s="201" t="s">
        <v>91</v>
      </c>
      <c r="O33" s="192"/>
    </row>
    <row r="34" spans="1:15" ht="12.75">
      <c r="A34" s="200"/>
      <c r="B34" s="202"/>
      <c r="C34" s="203" t="s">
        <v>110</v>
      </c>
      <c r="D34" s="204"/>
      <c r="E34" s="205">
        <v>16</v>
      </c>
      <c r="F34" s="206"/>
      <c r="G34" s="207"/>
      <c r="M34" s="201" t="s">
        <v>110</v>
      </c>
      <c r="O34" s="192"/>
    </row>
    <row r="35" spans="1:15" ht="12.75">
      <c r="A35" s="200"/>
      <c r="B35" s="202"/>
      <c r="C35" s="203" t="s">
        <v>111</v>
      </c>
      <c r="D35" s="204"/>
      <c r="E35" s="205">
        <v>17</v>
      </c>
      <c r="F35" s="206"/>
      <c r="G35" s="207"/>
      <c r="M35" s="201" t="s">
        <v>111</v>
      </c>
      <c r="O35" s="192"/>
    </row>
    <row r="36" spans="1:15" ht="12.75">
      <c r="A36" s="200"/>
      <c r="B36" s="202"/>
      <c r="C36" s="203" t="s">
        <v>94</v>
      </c>
      <c r="D36" s="204"/>
      <c r="E36" s="205">
        <v>0</v>
      </c>
      <c r="F36" s="206"/>
      <c r="G36" s="207"/>
      <c r="M36" s="201" t="s">
        <v>94</v>
      </c>
      <c r="O36" s="192"/>
    </row>
    <row r="37" spans="1:15" ht="12.75">
      <c r="A37" s="200"/>
      <c r="B37" s="202"/>
      <c r="C37" s="203" t="s">
        <v>95</v>
      </c>
      <c r="D37" s="204"/>
      <c r="E37" s="205">
        <v>0</v>
      </c>
      <c r="F37" s="206"/>
      <c r="G37" s="207"/>
      <c r="M37" s="201" t="s">
        <v>95</v>
      </c>
      <c r="O37" s="192"/>
    </row>
    <row r="38" spans="1:15" ht="12.75">
      <c r="A38" s="200"/>
      <c r="B38" s="202"/>
      <c r="C38" s="203" t="s">
        <v>96</v>
      </c>
      <c r="D38" s="204"/>
      <c r="E38" s="205">
        <v>0</v>
      </c>
      <c r="F38" s="206"/>
      <c r="G38" s="207"/>
      <c r="M38" s="201" t="s">
        <v>96</v>
      </c>
      <c r="O38" s="192"/>
    </row>
    <row r="39" spans="1:15" ht="12.75">
      <c r="A39" s="200"/>
      <c r="B39" s="202"/>
      <c r="C39" s="203" t="s">
        <v>97</v>
      </c>
      <c r="D39" s="204"/>
      <c r="E39" s="205">
        <v>0</v>
      </c>
      <c r="F39" s="206"/>
      <c r="G39" s="207"/>
      <c r="M39" s="201" t="s">
        <v>97</v>
      </c>
      <c r="O39" s="192"/>
    </row>
    <row r="40" spans="1:15" ht="12.75">
      <c r="A40" s="200"/>
      <c r="B40" s="202"/>
      <c r="C40" s="203" t="s">
        <v>112</v>
      </c>
      <c r="D40" s="204"/>
      <c r="E40" s="205">
        <v>23</v>
      </c>
      <c r="F40" s="206"/>
      <c r="G40" s="207"/>
      <c r="M40" s="201" t="s">
        <v>112</v>
      </c>
      <c r="O40" s="192"/>
    </row>
    <row r="41" spans="1:15" ht="12.75">
      <c r="A41" s="200"/>
      <c r="B41" s="202"/>
      <c r="C41" s="203" t="s">
        <v>113</v>
      </c>
      <c r="D41" s="204"/>
      <c r="E41" s="205">
        <v>28</v>
      </c>
      <c r="F41" s="206"/>
      <c r="G41" s="207"/>
      <c r="M41" s="201" t="s">
        <v>113</v>
      </c>
      <c r="O41" s="192"/>
    </row>
    <row r="42" spans="1:15" ht="12.75">
      <c r="A42" s="200"/>
      <c r="B42" s="202"/>
      <c r="C42" s="203" t="s">
        <v>100</v>
      </c>
      <c r="D42" s="204"/>
      <c r="E42" s="205">
        <v>0</v>
      </c>
      <c r="F42" s="206"/>
      <c r="G42" s="207"/>
      <c r="M42" s="201" t="s">
        <v>100</v>
      </c>
      <c r="O42" s="192"/>
    </row>
    <row r="43" spans="1:15" ht="12.75">
      <c r="A43" s="200"/>
      <c r="B43" s="202"/>
      <c r="C43" s="203" t="s">
        <v>114</v>
      </c>
      <c r="D43" s="204"/>
      <c r="E43" s="205">
        <v>7</v>
      </c>
      <c r="F43" s="206"/>
      <c r="G43" s="207"/>
      <c r="M43" s="201" t="s">
        <v>114</v>
      </c>
      <c r="O43" s="192"/>
    </row>
    <row r="44" spans="1:15" ht="12.75">
      <c r="A44" s="200"/>
      <c r="B44" s="202"/>
      <c r="C44" s="203" t="s">
        <v>115</v>
      </c>
      <c r="D44" s="204"/>
      <c r="E44" s="205">
        <v>8</v>
      </c>
      <c r="F44" s="206"/>
      <c r="G44" s="207"/>
      <c r="M44" s="201" t="s">
        <v>115</v>
      </c>
      <c r="O44" s="192"/>
    </row>
    <row r="45" spans="1:15" ht="12.75">
      <c r="A45" s="200"/>
      <c r="B45" s="202"/>
      <c r="C45" s="203" t="s">
        <v>103</v>
      </c>
      <c r="D45" s="204"/>
      <c r="E45" s="205">
        <v>0</v>
      </c>
      <c r="F45" s="206"/>
      <c r="G45" s="207"/>
      <c r="M45" s="201" t="s">
        <v>103</v>
      </c>
      <c r="O45" s="192"/>
    </row>
    <row r="46" spans="1:104" ht="12.75">
      <c r="A46" s="193">
        <v>3</v>
      </c>
      <c r="B46" s="194" t="s">
        <v>116</v>
      </c>
      <c r="C46" s="195" t="s">
        <v>117</v>
      </c>
      <c r="D46" s="196" t="s">
        <v>118</v>
      </c>
      <c r="E46" s="197">
        <v>235.62</v>
      </c>
      <c r="F46" s="197">
        <v>0</v>
      </c>
      <c r="G46" s="198">
        <f>E46*F46</f>
        <v>0</v>
      </c>
      <c r="O46" s="192">
        <v>2</v>
      </c>
      <c r="AA46" s="166">
        <v>1</v>
      </c>
      <c r="AB46" s="166">
        <v>1</v>
      </c>
      <c r="AC46" s="166">
        <v>1</v>
      </c>
      <c r="AZ46" s="166">
        <v>1</v>
      </c>
      <c r="BA46" s="166">
        <f>IF(AZ46=1,G46,0)</f>
        <v>0</v>
      </c>
      <c r="BB46" s="166">
        <f>IF(AZ46=2,G46,0)</f>
        <v>0</v>
      </c>
      <c r="BC46" s="166">
        <f>IF(AZ46=3,G46,0)</f>
        <v>0</v>
      </c>
      <c r="BD46" s="166">
        <f>IF(AZ46=4,G46,0)</f>
        <v>0</v>
      </c>
      <c r="BE46" s="166">
        <f>IF(AZ46=5,G46,0)</f>
        <v>0</v>
      </c>
      <c r="CA46" s="199">
        <v>1</v>
      </c>
      <c r="CB46" s="199">
        <v>1</v>
      </c>
      <c r="CZ46" s="166">
        <v>0</v>
      </c>
    </row>
    <row r="47" spans="1:15" ht="12.75">
      <c r="A47" s="200"/>
      <c r="B47" s="202"/>
      <c r="C47" s="203" t="s">
        <v>119</v>
      </c>
      <c r="D47" s="204"/>
      <c r="E47" s="205">
        <v>15.12</v>
      </c>
      <c r="F47" s="206"/>
      <c r="G47" s="207"/>
      <c r="M47" s="201" t="s">
        <v>119</v>
      </c>
      <c r="O47" s="192"/>
    </row>
    <row r="48" spans="1:15" ht="12.75">
      <c r="A48" s="200"/>
      <c r="B48" s="202"/>
      <c r="C48" s="203" t="s">
        <v>87</v>
      </c>
      <c r="D48" s="204"/>
      <c r="E48" s="205">
        <v>0</v>
      </c>
      <c r="F48" s="206"/>
      <c r="G48" s="207"/>
      <c r="M48" s="201" t="s">
        <v>87</v>
      </c>
      <c r="O48" s="192"/>
    </row>
    <row r="49" spans="1:15" ht="12.75">
      <c r="A49" s="200"/>
      <c r="B49" s="202"/>
      <c r="C49" s="203" t="s">
        <v>120</v>
      </c>
      <c r="D49" s="204"/>
      <c r="E49" s="205">
        <v>10.71</v>
      </c>
      <c r="F49" s="206"/>
      <c r="G49" s="207"/>
      <c r="M49" s="201" t="s">
        <v>120</v>
      </c>
      <c r="O49" s="192"/>
    </row>
    <row r="50" spans="1:15" ht="12.75">
      <c r="A50" s="200"/>
      <c r="B50" s="202"/>
      <c r="C50" s="203" t="s">
        <v>121</v>
      </c>
      <c r="D50" s="204"/>
      <c r="E50" s="205">
        <v>18.9</v>
      </c>
      <c r="F50" s="206"/>
      <c r="G50" s="207"/>
      <c r="M50" s="201" t="s">
        <v>121</v>
      </c>
      <c r="O50" s="192"/>
    </row>
    <row r="51" spans="1:15" ht="12.75">
      <c r="A51" s="200"/>
      <c r="B51" s="202"/>
      <c r="C51" s="203" t="s">
        <v>122</v>
      </c>
      <c r="D51" s="204"/>
      <c r="E51" s="205">
        <v>15.75</v>
      </c>
      <c r="F51" s="206"/>
      <c r="G51" s="207"/>
      <c r="M51" s="201" t="s">
        <v>122</v>
      </c>
      <c r="O51" s="192"/>
    </row>
    <row r="52" spans="1:15" ht="12.75">
      <c r="A52" s="200"/>
      <c r="B52" s="202"/>
      <c r="C52" s="203" t="s">
        <v>123</v>
      </c>
      <c r="D52" s="204"/>
      <c r="E52" s="205">
        <v>47.25</v>
      </c>
      <c r="F52" s="206"/>
      <c r="G52" s="207"/>
      <c r="M52" s="201" t="s">
        <v>123</v>
      </c>
      <c r="O52" s="192"/>
    </row>
    <row r="53" spans="1:15" ht="12.75">
      <c r="A53" s="200"/>
      <c r="B53" s="202"/>
      <c r="C53" s="203" t="s">
        <v>124</v>
      </c>
      <c r="D53" s="204"/>
      <c r="E53" s="205">
        <v>12.6</v>
      </c>
      <c r="F53" s="206"/>
      <c r="G53" s="207"/>
      <c r="M53" s="201" t="s">
        <v>124</v>
      </c>
      <c r="O53" s="192"/>
    </row>
    <row r="54" spans="1:15" ht="12.75">
      <c r="A54" s="200"/>
      <c r="B54" s="202"/>
      <c r="C54" s="203" t="s">
        <v>125</v>
      </c>
      <c r="D54" s="204"/>
      <c r="E54" s="205">
        <v>13.23</v>
      </c>
      <c r="F54" s="206"/>
      <c r="G54" s="207"/>
      <c r="M54" s="201" t="s">
        <v>125</v>
      </c>
      <c r="O54" s="192"/>
    </row>
    <row r="55" spans="1:15" ht="12.75">
      <c r="A55" s="200"/>
      <c r="B55" s="202"/>
      <c r="C55" s="203" t="s">
        <v>126</v>
      </c>
      <c r="D55" s="204"/>
      <c r="E55" s="205">
        <v>14.49</v>
      </c>
      <c r="F55" s="206"/>
      <c r="G55" s="207"/>
      <c r="M55" s="201" t="s">
        <v>126</v>
      </c>
      <c r="O55" s="192"/>
    </row>
    <row r="56" spans="1:15" ht="12.75">
      <c r="A56" s="200"/>
      <c r="B56" s="202"/>
      <c r="C56" s="203" t="s">
        <v>127</v>
      </c>
      <c r="D56" s="204"/>
      <c r="E56" s="205">
        <v>8.82</v>
      </c>
      <c r="F56" s="206"/>
      <c r="G56" s="207"/>
      <c r="M56" s="201" t="s">
        <v>127</v>
      </c>
      <c r="O56" s="192"/>
    </row>
    <row r="57" spans="1:15" ht="12.75">
      <c r="A57" s="200"/>
      <c r="B57" s="202"/>
      <c r="C57" s="203" t="s">
        <v>128</v>
      </c>
      <c r="D57" s="204"/>
      <c r="E57" s="205">
        <v>7.56</v>
      </c>
      <c r="F57" s="206"/>
      <c r="G57" s="207"/>
      <c r="M57" s="201" t="s">
        <v>128</v>
      </c>
      <c r="O57" s="192"/>
    </row>
    <row r="58" spans="1:15" ht="12.75">
      <c r="A58" s="200"/>
      <c r="B58" s="202"/>
      <c r="C58" s="203" t="s">
        <v>129</v>
      </c>
      <c r="D58" s="204"/>
      <c r="E58" s="205">
        <v>11.34</v>
      </c>
      <c r="F58" s="206"/>
      <c r="G58" s="207"/>
      <c r="M58" s="201" t="s">
        <v>129</v>
      </c>
      <c r="O58" s="192"/>
    </row>
    <row r="59" spans="1:15" ht="12.75">
      <c r="A59" s="200"/>
      <c r="B59" s="202"/>
      <c r="C59" s="203" t="s">
        <v>130</v>
      </c>
      <c r="D59" s="204"/>
      <c r="E59" s="205">
        <v>14.49</v>
      </c>
      <c r="F59" s="206"/>
      <c r="G59" s="207"/>
      <c r="M59" s="201" t="s">
        <v>130</v>
      </c>
      <c r="O59" s="192"/>
    </row>
    <row r="60" spans="1:15" ht="12.75">
      <c r="A60" s="200"/>
      <c r="B60" s="202"/>
      <c r="C60" s="203" t="s">
        <v>131</v>
      </c>
      <c r="D60" s="204"/>
      <c r="E60" s="205">
        <v>17.64</v>
      </c>
      <c r="F60" s="206"/>
      <c r="G60" s="207"/>
      <c r="M60" s="201" t="s">
        <v>131</v>
      </c>
      <c r="O60" s="192"/>
    </row>
    <row r="61" spans="1:15" ht="12.75">
      <c r="A61" s="200"/>
      <c r="B61" s="202"/>
      <c r="C61" s="203" t="s">
        <v>100</v>
      </c>
      <c r="D61" s="204"/>
      <c r="E61" s="205">
        <v>0</v>
      </c>
      <c r="F61" s="206"/>
      <c r="G61" s="207"/>
      <c r="M61" s="201" t="s">
        <v>100</v>
      </c>
      <c r="O61" s="192"/>
    </row>
    <row r="62" spans="1:15" ht="12.75">
      <c r="A62" s="200"/>
      <c r="B62" s="202"/>
      <c r="C62" s="203" t="s">
        <v>132</v>
      </c>
      <c r="D62" s="204"/>
      <c r="E62" s="205">
        <v>6.93</v>
      </c>
      <c r="F62" s="206"/>
      <c r="G62" s="207"/>
      <c r="M62" s="201" t="s">
        <v>132</v>
      </c>
      <c r="O62" s="192"/>
    </row>
    <row r="63" spans="1:15" ht="12.75">
      <c r="A63" s="200"/>
      <c r="B63" s="202"/>
      <c r="C63" s="203" t="s">
        <v>133</v>
      </c>
      <c r="D63" s="204"/>
      <c r="E63" s="205">
        <v>7.56</v>
      </c>
      <c r="F63" s="206"/>
      <c r="G63" s="207"/>
      <c r="M63" s="201" t="s">
        <v>133</v>
      </c>
      <c r="O63" s="192"/>
    </row>
    <row r="64" spans="1:15" ht="12.75">
      <c r="A64" s="200"/>
      <c r="B64" s="202"/>
      <c r="C64" s="203" t="s">
        <v>134</v>
      </c>
      <c r="D64" s="204"/>
      <c r="E64" s="205">
        <v>13.23</v>
      </c>
      <c r="F64" s="206"/>
      <c r="G64" s="207"/>
      <c r="M64" s="201" t="s">
        <v>134</v>
      </c>
      <c r="O64" s="192"/>
    </row>
    <row r="65" spans="1:104" ht="12.75">
      <c r="A65" s="193">
        <v>4</v>
      </c>
      <c r="B65" s="194" t="s">
        <v>135</v>
      </c>
      <c r="C65" s="195" t="s">
        <v>136</v>
      </c>
      <c r="D65" s="196" t="s">
        <v>118</v>
      </c>
      <c r="E65" s="197">
        <v>235.62</v>
      </c>
      <c r="F65" s="197">
        <v>0</v>
      </c>
      <c r="G65" s="198">
        <f>E65*F65</f>
        <v>0</v>
      </c>
      <c r="O65" s="192">
        <v>2</v>
      </c>
      <c r="AA65" s="166">
        <v>1</v>
      </c>
      <c r="AB65" s="166">
        <v>1</v>
      </c>
      <c r="AC65" s="166">
        <v>1</v>
      </c>
      <c r="AZ65" s="166">
        <v>1</v>
      </c>
      <c r="BA65" s="166">
        <f>IF(AZ65=1,G65,0)</f>
        <v>0</v>
      </c>
      <c r="BB65" s="166">
        <f>IF(AZ65=2,G65,0)</f>
        <v>0</v>
      </c>
      <c r="BC65" s="166">
        <f>IF(AZ65=3,G65,0)</f>
        <v>0</v>
      </c>
      <c r="BD65" s="166">
        <f>IF(AZ65=4,G65,0)</f>
        <v>0</v>
      </c>
      <c r="BE65" s="166">
        <f>IF(AZ65=5,G65,0)</f>
        <v>0</v>
      </c>
      <c r="CA65" s="199">
        <v>1</v>
      </c>
      <c r="CB65" s="199">
        <v>1</v>
      </c>
      <c r="CZ65" s="166">
        <v>0</v>
      </c>
    </row>
    <row r="66" spans="1:15" ht="12.75">
      <c r="A66" s="200"/>
      <c r="B66" s="202"/>
      <c r="C66" s="203" t="s">
        <v>119</v>
      </c>
      <c r="D66" s="204"/>
      <c r="E66" s="205">
        <v>15.12</v>
      </c>
      <c r="F66" s="206"/>
      <c r="G66" s="207"/>
      <c r="M66" s="201" t="s">
        <v>119</v>
      </c>
      <c r="O66" s="192"/>
    </row>
    <row r="67" spans="1:15" ht="12.75">
      <c r="A67" s="200"/>
      <c r="B67" s="202"/>
      <c r="C67" s="203" t="s">
        <v>87</v>
      </c>
      <c r="D67" s="204"/>
      <c r="E67" s="205">
        <v>0</v>
      </c>
      <c r="F67" s="206"/>
      <c r="G67" s="207"/>
      <c r="M67" s="201" t="s">
        <v>87</v>
      </c>
      <c r="O67" s="192"/>
    </row>
    <row r="68" spans="1:15" ht="12.75">
      <c r="A68" s="200"/>
      <c r="B68" s="202"/>
      <c r="C68" s="203" t="s">
        <v>120</v>
      </c>
      <c r="D68" s="204"/>
      <c r="E68" s="205">
        <v>10.71</v>
      </c>
      <c r="F68" s="206"/>
      <c r="G68" s="207"/>
      <c r="M68" s="201" t="s">
        <v>120</v>
      </c>
      <c r="O68" s="192"/>
    </row>
    <row r="69" spans="1:15" ht="12.75">
      <c r="A69" s="200"/>
      <c r="B69" s="202"/>
      <c r="C69" s="203" t="s">
        <v>121</v>
      </c>
      <c r="D69" s="204"/>
      <c r="E69" s="205">
        <v>18.9</v>
      </c>
      <c r="F69" s="206"/>
      <c r="G69" s="207"/>
      <c r="M69" s="201" t="s">
        <v>121</v>
      </c>
      <c r="O69" s="192"/>
    </row>
    <row r="70" spans="1:15" ht="12.75">
      <c r="A70" s="200"/>
      <c r="B70" s="202"/>
      <c r="C70" s="203" t="s">
        <v>122</v>
      </c>
      <c r="D70" s="204"/>
      <c r="E70" s="205">
        <v>15.75</v>
      </c>
      <c r="F70" s="206"/>
      <c r="G70" s="207"/>
      <c r="M70" s="201" t="s">
        <v>122</v>
      </c>
      <c r="O70" s="192"/>
    </row>
    <row r="71" spans="1:15" ht="12.75">
      <c r="A71" s="200"/>
      <c r="B71" s="202"/>
      <c r="C71" s="203" t="s">
        <v>123</v>
      </c>
      <c r="D71" s="204"/>
      <c r="E71" s="205">
        <v>47.25</v>
      </c>
      <c r="F71" s="206"/>
      <c r="G71" s="207"/>
      <c r="M71" s="201" t="s">
        <v>123</v>
      </c>
      <c r="O71" s="192"/>
    </row>
    <row r="72" spans="1:15" ht="12.75">
      <c r="A72" s="200"/>
      <c r="B72" s="202"/>
      <c r="C72" s="203" t="s">
        <v>124</v>
      </c>
      <c r="D72" s="204"/>
      <c r="E72" s="205">
        <v>12.6</v>
      </c>
      <c r="F72" s="206"/>
      <c r="G72" s="207"/>
      <c r="M72" s="201" t="s">
        <v>124</v>
      </c>
      <c r="O72" s="192"/>
    </row>
    <row r="73" spans="1:15" ht="12.75">
      <c r="A73" s="200"/>
      <c r="B73" s="202"/>
      <c r="C73" s="203" t="s">
        <v>125</v>
      </c>
      <c r="D73" s="204"/>
      <c r="E73" s="205">
        <v>13.23</v>
      </c>
      <c r="F73" s="206"/>
      <c r="G73" s="207"/>
      <c r="M73" s="201" t="s">
        <v>125</v>
      </c>
      <c r="O73" s="192"/>
    </row>
    <row r="74" spans="1:15" ht="12.75">
      <c r="A74" s="200"/>
      <c r="B74" s="202"/>
      <c r="C74" s="203" t="s">
        <v>126</v>
      </c>
      <c r="D74" s="204"/>
      <c r="E74" s="205">
        <v>14.49</v>
      </c>
      <c r="F74" s="206"/>
      <c r="G74" s="207"/>
      <c r="M74" s="201" t="s">
        <v>126</v>
      </c>
      <c r="O74" s="192"/>
    </row>
    <row r="75" spans="1:15" ht="12.75">
      <c r="A75" s="200"/>
      <c r="B75" s="202"/>
      <c r="C75" s="203" t="s">
        <v>127</v>
      </c>
      <c r="D75" s="204"/>
      <c r="E75" s="205">
        <v>8.82</v>
      </c>
      <c r="F75" s="206"/>
      <c r="G75" s="207"/>
      <c r="M75" s="201" t="s">
        <v>127</v>
      </c>
      <c r="O75" s="192"/>
    </row>
    <row r="76" spans="1:15" ht="12.75">
      <c r="A76" s="200"/>
      <c r="B76" s="202"/>
      <c r="C76" s="203" t="s">
        <v>128</v>
      </c>
      <c r="D76" s="204"/>
      <c r="E76" s="205">
        <v>7.56</v>
      </c>
      <c r="F76" s="206"/>
      <c r="G76" s="207"/>
      <c r="M76" s="201" t="s">
        <v>128</v>
      </c>
      <c r="O76" s="192"/>
    </row>
    <row r="77" spans="1:15" ht="12.75">
      <c r="A77" s="200"/>
      <c r="B77" s="202"/>
      <c r="C77" s="203" t="s">
        <v>129</v>
      </c>
      <c r="D77" s="204"/>
      <c r="E77" s="205">
        <v>11.34</v>
      </c>
      <c r="F77" s="206"/>
      <c r="G77" s="207"/>
      <c r="M77" s="201" t="s">
        <v>129</v>
      </c>
      <c r="O77" s="192"/>
    </row>
    <row r="78" spans="1:15" ht="12.75">
      <c r="A78" s="200"/>
      <c r="B78" s="202"/>
      <c r="C78" s="203" t="s">
        <v>130</v>
      </c>
      <c r="D78" s="204"/>
      <c r="E78" s="205">
        <v>14.49</v>
      </c>
      <c r="F78" s="206"/>
      <c r="G78" s="207"/>
      <c r="M78" s="201" t="s">
        <v>130</v>
      </c>
      <c r="O78" s="192"/>
    </row>
    <row r="79" spans="1:15" ht="12.75">
      <c r="A79" s="200"/>
      <c r="B79" s="202"/>
      <c r="C79" s="203" t="s">
        <v>131</v>
      </c>
      <c r="D79" s="204"/>
      <c r="E79" s="205">
        <v>17.64</v>
      </c>
      <c r="F79" s="206"/>
      <c r="G79" s="207"/>
      <c r="M79" s="201" t="s">
        <v>131</v>
      </c>
      <c r="O79" s="192"/>
    </row>
    <row r="80" spans="1:15" ht="12.75">
      <c r="A80" s="200"/>
      <c r="B80" s="202"/>
      <c r="C80" s="203" t="s">
        <v>100</v>
      </c>
      <c r="D80" s="204"/>
      <c r="E80" s="205">
        <v>0</v>
      </c>
      <c r="F80" s="206"/>
      <c r="G80" s="207"/>
      <c r="M80" s="201" t="s">
        <v>100</v>
      </c>
      <c r="O80" s="192"/>
    </row>
    <row r="81" spans="1:15" ht="12.75">
      <c r="A81" s="200"/>
      <c r="B81" s="202"/>
      <c r="C81" s="203" t="s">
        <v>132</v>
      </c>
      <c r="D81" s="204"/>
      <c r="E81" s="205">
        <v>6.93</v>
      </c>
      <c r="F81" s="206"/>
      <c r="G81" s="207"/>
      <c r="M81" s="201" t="s">
        <v>132</v>
      </c>
      <c r="O81" s="192"/>
    </row>
    <row r="82" spans="1:15" ht="12.75">
      <c r="A82" s="200"/>
      <c r="B82" s="202"/>
      <c r="C82" s="203" t="s">
        <v>133</v>
      </c>
      <c r="D82" s="204"/>
      <c r="E82" s="205">
        <v>7.56</v>
      </c>
      <c r="F82" s="206"/>
      <c r="G82" s="207"/>
      <c r="M82" s="201" t="s">
        <v>133</v>
      </c>
      <c r="O82" s="192"/>
    </row>
    <row r="83" spans="1:15" ht="12.75">
      <c r="A83" s="200"/>
      <c r="B83" s="202"/>
      <c r="C83" s="203" t="s">
        <v>134</v>
      </c>
      <c r="D83" s="204"/>
      <c r="E83" s="205">
        <v>13.23</v>
      </c>
      <c r="F83" s="206"/>
      <c r="G83" s="207"/>
      <c r="M83" s="201" t="s">
        <v>134</v>
      </c>
      <c r="O83" s="192"/>
    </row>
    <row r="84" spans="1:104" ht="12.75">
      <c r="A84" s="193">
        <v>5</v>
      </c>
      <c r="B84" s="194" t="s">
        <v>137</v>
      </c>
      <c r="C84" s="195" t="s">
        <v>138</v>
      </c>
      <c r="D84" s="196" t="s">
        <v>118</v>
      </c>
      <c r="E84" s="197">
        <v>235.62</v>
      </c>
      <c r="F84" s="197">
        <v>0</v>
      </c>
      <c r="G84" s="198">
        <f>E84*F84</f>
        <v>0</v>
      </c>
      <c r="O84" s="192">
        <v>2</v>
      </c>
      <c r="AA84" s="166">
        <v>1</v>
      </c>
      <c r="AB84" s="166">
        <v>1</v>
      </c>
      <c r="AC84" s="166">
        <v>1</v>
      </c>
      <c r="AZ84" s="166">
        <v>1</v>
      </c>
      <c r="BA84" s="166">
        <f>IF(AZ84=1,G84,0)</f>
        <v>0</v>
      </c>
      <c r="BB84" s="166">
        <f>IF(AZ84=2,G84,0)</f>
        <v>0</v>
      </c>
      <c r="BC84" s="166">
        <f>IF(AZ84=3,G84,0)</f>
        <v>0</v>
      </c>
      <c r="BD84" s="166">
        <f>IF(AZ84=4,G84,0)</f>
        <v>0</v>
      </c>
      <c r="BE84" s="166">
        <f>IF(AZ84=5,G84,0)</f>
        <v>0</v>
      </c>
      <c r="CA84" s="199">
        <v>1</v>
      </c>
      <c r="CB84" s="199">
        <v>1</v>
      </c>
      <c r="CZ84" s="166">
        <v>0</v>
      </c>
    </row>
    <row r="85" spans="1:15" ht="12.75">
      <c r="A85" s="200"/>
      <c r="B85" s="202"/>
      <c r="C85" s="203" t="s">
        <v>119</v>
      </c>
      <c r="D85" s="204"/>
      <c r="E85" s="205">
        <v>15.12</v>
      </c>
      <c r="F85" s="206"/>
      <c r="G85" s="207"/>
      <c r="M85" s="201" t="s">
        <v>119</v>
      </c>
      <c r="O85" s="192"/>
    </row>
    <row r="86" spans="1:15" ht="12.75">
      <c r="A86" s="200"/>
      <c r="B86" s="202"/>
      <c r="C86" s="203" t="s">
        <v>87</v>
      </c>
      <c r="D86" s="204"/>
      <c r="E86" s="205">
        <v>0</v>
      </c>
      <c r="F86" s="206"/>
      <c r="G86" s="207"/>
      <c r="M86" s="201" t="s">
        <v>87</v>
      </c>
      <c r="O86" s="192"/>
    </row>
    <row r="87" spans="1:15" ht="12.75">
      <c r="A87" s="200"/>
      <c r="B87" s="202"/>
      <c r="C87" s="203" t="s">
        <v>120</v>
      </c>
      <c r="D87" s="204"/>
      <c r="E87" s="205">
        <v>10.71</v>
      </c>
      <c r="F87" s="206"/>
      <c r="G87" s="207"/>
      <c r="M87" s="201" t="s">
        <v>120</v>
      </c>
      <c r="O87" s="192"/>
    </row>
    <row r="88" spans="1:15" ht="12.75">
      <c r="A88" s="200"/>
      <c r="B88" s="202"/>
      <c r="C88" s="203" t="s">
        <v>121</v>
      </c>
      <c r="D88" s="204"/>
      <c r="E88" s="205">
        <v>18.9</v>
      </c>
      <c r="F88" s="206"/>
      <c r="G88" s="207"/>
      <c r="M88" s="201" t="s">
        <v>121</v>
      </c>
      <c r="O88" s="192"/>
    </row>
    <row r="89" spans="1:15" ht="12.75">
      <c r="A89" s="200"/>
      <c r="B89" s="202"/>
      <c r="C89" s="203" t="s">
        <v>122</v>
      </c>
      <c r="D89" s="204"/>
      <c r="E89" s="205">
        <v>15.75</v>
      </c>
      <c r="F89" s="206"/>
      <c r="G89" s="207"/>
      <c r="M89" s="201" t="s">
        <v>122</v>
      </c>
      <c r="O89" s="192"/>
    </row>
    <row r="90" spans="1:15" ht="12.75">
      <c r="A90" s="200"/>
      <c r="B90" s="202"/>
      <c r="C90" s="203" t="s">
        <v>123</v>
      </c>
      <c r="D90" s="204"/>
      <c r="E90" s="205">
        <v>47.25</v>
      </c>
      <c r="F90" s="206"/>
      <c r="G90" s="207"/>
      <c r="M90" s="201" t="s">
        <v>123</v>
      </c>
      <c r="O90" s="192"/>
    </row>
    <row r="91" spans="1:15" ht="12.75">
      <c r="A91" s="200"/>
      <c r="B91" s="202"/>
      <c r="C91" s="203" t="s">
        <v>124</v>
      </c>
      <c r="D91" s="204"/>
      <c r="E91" s="205">
        <v>12.6</v>
      </c>
      <c r="F91" s="206"/>
      <c r="G91" s="207"/>
      <c r="M91" s="201" t="s">
        <v>124</v>
      </c>
      <c r="O91" s="192"/>
    </row>
    <row r="92" spans="1:15" ht="12.75">
      <c r="A92" s="200"/>
      <c r="B92" s="202"/>
      <c r="C92" s="203" t="s">
        <v>125</v>
      </c>
      <c r="D92" s="204"/>
      <c r="E92" s="205">
        <v>13.23</v>
      </c>
      <c r="F92" s="206"/>
      <c r="G92" s="207"/>
      <c r="M92" s="201" t="s">
        <v>125</v>
      </c>
      <c r="O92" s="192"/>
    </row>
    <row r="93" spans="1:15" ht="12.75">
      <c r="A93" s="200"/>
      <c r="B93" s="202"/>
      <c r="C93" s="203" t="s">
        <v>126</v>
      </c>
      <c r="D93" s="204"/>
      <c r="E93" s="205">
        <v>14.49</v>
      </c>
      <c r="F93" s="206"/>
      <c r="G93" s="207"/>
      <c r="M93" s="201" t="s">
        <v>126</v>
      </c>
      <c r="O93" s="192"/>
    </row>
    <row r="94" spans="1:15" ht="12.75">
      <c r="A94" s="200"/>
      <c r="B94" s="202"/>
      <c r="C94" s="203" t="s">
        <v>127</v>
      </c>
      <c r="D94" s="204"/>
      <c r="E94" s="205">
        <v>8.82</v>
      </c>
      <c r="F94" s="206"/>
      <c r="G94" s="207"/>
      <c r="M94" s="201" t="s">
        <v>127</v>
      </c>
      <c r="O94" s="192"/>
    </row>
    <row r="95" spans="1:15" ht="12.75">
      <c r="A95" s="200"/>
      <c r="B95" s="202"/>
      <c r="C95" s="203" t="s">
        <v>128</v>
      </c>
      <c r="D95" s="204"/>
      <c r="E95" s="205">
        <v>7.56</v>
      </c>
      <c r="F95" s="206"/>
      <c r="G95" s="207"/>
      <c r="M95" s="201" t="s">
        <v>128</v>
      </c>
      <c r="O95" s="192"/>
    </row>
    <row r="96" spans="1:15" ht="12.75">
      <c r="A96" s="200"/>
      <c r="B96" s="202"/>
      <c r="C96" s="203" t="s">
        <v>129</v>
      </c>
      <c r="D96" s="204"/>
      <c r="E96" s="205">
        <v>11.34</v>
      </c>
      <c r="F96" s="206"/>
      <c r="G96" s="207"/>
      <c r="M96" s="201" t="s">
        <v>129</v>
      </c>
      <c r="O96" s="192"/>
    </row>
    <row r="97" spans="1:15" ht="12.75">
      <c r="A97" s="200"/>
      <c r="B97" s="202"/>
      <c r="C97" s="203" t="s">
        <v>130</v>
      </c>
      <c r="D97" s="204"/>
      <c r="E97" s="205">
        <v>14.49</v>
      </c>
      <c r="F97" s="206"/>
      <c r="G97" s="207"/>
      <c r="M97" s="201" t="s">
        <v>130</v>
      </c>
      <c r="O97" s="192"/>
    </row>
    <row r="98" spans="1:15" ht="12.75">
      <c r="A98" s="200"/>
      <c r="B98" s="202"/>
      <c r="C98" s="203" t="s">
        <v>131</v>
      </c>
      <c r="D98" s="204"/>
      <c r="E98" s="205">
        <v>17.64</v>
      </c>
      <c r="F98" s="206"/>
      <c r="G98" s="207"/>
      <c r="M98" s="201" t="s">
        <v>131</v>
      </c>
      <c r="O98" s="192"/>
    </row>
    <row r="99" spans="1:15" ht="12.75">
      <c r="A99" s="200"/>
      <c r="B99" s="202"/>
      <c r="C99" s="203" t="s">
        <v>100</v>
      </c>
      <c r="D99" s="204"/>
      <c r="E99" s="205">
        <v>0</v>
      </c>
      <c r="F99" s="206"/>
      <c r="G99" s="207"/>
      <c r="M99" s="201" t="s">
        <v>100</v>
      </c>
      <c r="O99" s="192"/>
    </row>
    <row r="100" spans="1:15" ht="12.75">
      <c r="A100" s="200"/>
      <c r="B100" s="202"/>
      <c r="C100" s="203" t="s">
        <v>132</v>
      </c>
      <c r="D100" s="204"/>
      <c r="E100" s="205">
        <v>6.93</v>
      </c>
      <c r="F100" s="206"/>
      <c r="G100" s="207"/>
      <c r="M100" s="201" t="s">
        <v>132</v>
      </c>
      <c r="O100" s="192"/>
    </row>
    <row r="101" spans="1:15" ht="12.75">
      <c r="A101" s="200"/>
      <c r="B101" s="202"/>
      <c r="C101" s="203" t="s">
        <v>133</v>
      </c>
      <c r="D101" s="204"/>
      <c r="E101" s="205">
        <v>7.56</v>
      </c>
      <c r="F101" s="206"/>
      <c r="G101" s="207"/>
      <c r="M101" s="201" t="s">
        <v>133</v>
      </c>
      <c r="O101" s="192"/>
    </row>
    <row r="102" spans="1:15" ht="12.75">
      <c r="A102" s="200"/>
      <c r="B102" s="202"/>
      <c r="C102" s="203" t="s">
        <v>134</v>
      </c>
      <c r="D102" s="204"/>
      <c r="E102" s="205">
        <v>13.23</v>
      </c>
      <c r="F102" s="206"/>
      <c r="G102" s="207"/>
      <c r="M102" s="201" t="s">
        <v>134</v>
      </c>
      <c r="O102" s="192"/>
    </row>
    <row r="103" spans="1:104" ht="12.75">
      <c r="A103" s="193">
        <v>6</v>
      </c>
      <c r="B103" s="194" t="s">
        <v>139</v>
      </c>
      <c r="C103" s="195" t="s">
        <v>140</v>
      </c>
      <c r="D103" s="196" t="s">
        <v>118</v>
      </c>
      <c r="E103" s="197">
        <v>235.62</v>
      </c>
      <c r="F103" s="197">
        <v>0</v>
      </c>
      <c r="G103" s="198">
        <f>E103*F103</f>
        <v>0</v>
      </c>
      <c r="O103" s="192">
        <v>2</v>
      </c>
      <c r="AA103" s="166">
        <v>1</v>
      </c>
      <c r="AB103" s="166">
        <v>1</v>
      </c>
      <c r="AC103" s="166">
        <v>1</v>
      </c>
      <c r="AZ103" s="166">
        <v>1</v>
      </c>
      <c r="BA103" s="166">
        <f>IF(AZ103=1,G103,0)</f>
        <v>0</v>
      </c>
      <c r="BB103" s="166">
        <f>IF(AZ103=2,G103,0)</f>
        <v>0</v>
      </c>
      <c r="BC103" s="166">
        <f>IF(AZ103=3,G103,0)</f>
        <v>0</v>
      </c>
      <c r="BD103" s="166">
        <f>IF(AZ103=4,G103,0)</f>
        <v>0</v>
      </c>
      <c r="BE103" s="166">
        <f>IF(AZ103=5,G103,0)</f>
        <v>0</v>
      </c>
      <c r="CA103" s="199">
        <v>1</v>
      </c>
      <c r="CB103" s="199">
        <v>1</v>
      </c>
      <c r="CZ103" s="166">
        <v>0</v>
      </c>
    </row>
    <row r="104" spans="1:15" ht="12.75">
      <c r="A104" s="200"/>
      <c r="B104" s="202"/>
      <c r="C104" s="203" t="s">
        <v>119</v>
      </c>
      <c r="D104" s="204"/>
      <c r="E104" s="205">
        <v>15.12</v>
      </c>
      <c r="F104" s="206"/>
      <c r="G104" s="207"/>
      <c r="M104" s="201" t="s">
        <v>119</v>
      </c>
      <c r="O104" s="192"/>
    </row>
    <row r="105" spans="1:15" ht="12.75">
      <c r="A105" s="200"/>
      <c r="B105" s="202"/>
      <c r="C105" s="203" t="s">
        <v>87</v>
      </c>
      <c r="D105" s="204"/>
      <c r="E105" s="205">
        <v>0</v>
      </c>
      <c r="F105" s="206"/>
      <c r="G105" s="207"/>
      <c r="M105" s="201" t="s">
        <v>87</v>
      </c>
      <c r="O105" s="192"/>
    </row>
    <row r="106" spans="1:15" ht="12.75">
      <c r="A106" s="200"/>
      <c r="B106" s="202"/>
      <c r="C106" s="203" t="s">
        <v>120</v>
      </c>
      <c r="D106" s="204"/>
      <c r="E106" s="205">
        <v>10.71</v>
      </c>
      <c r="F106" s="206"/>
      <c r="G106" s="207"/>
      <c r="M106" s="201" t="s">
        <v>120</v>
      </c>
      <c r="O106" s="192"/>
    </row>
    <row r="107" spans="1:15" ht="12.75">
      <c r="A107" s="200"/>
      <c r="B107" s="202"/>
      <c r="C107" s="203" t="s">
        <v>121</v>
      </c>
      <c r="D107" s="204"/>
      <c r="E107" s="205">
        <v>18.9</v>
      </c>
      <c r="F107" s="206"/>
      <c r="G107" s="207"/>
      <c r="M107" s="201" t="s">
        <v>121</v>
      </c>
      <c r="O107" s="192"/>
    </row>
    <row r="108" spans="1:15" ht="12.75">
      <c r="A108" s="200"/>
      <c r="B108" s="202"/>
      <c r="C108" s="203" t="s">
        <v>122</v>
      </c>
      <c r="D108" s="204"/>
      <c r="E108" s="205">
        <v>15.75</v>
      </c>
      <c r="F108" s="206"/>
      <c r="G108" s="207"/>
      <c r="M108" s="201" t="s">
        <v>122</v>
      </c>
      <c r="O108" s="192"/>
    </row>
    <row r="109" spans="1:15" ht="12.75">
      <c r="A109" s="200"/>
      <c r="B109" s="202"/>
      <c r="C109" s="203" t="s">
        <v>123</v>
      </c>
      <c r="D109" s="204"/>
      <c r="E109" s="205">
        <v>47.25</v>
      </c>
      <c r="F109" s="206"/>
      <c r="G109" s="207"/>
      <c r="M109" s="201" t="s">
        <v>123</v>
      </c>
      <c r="O109" s="192"/>
    </row>
    <row r="110" spans="1:15" ht="12.75">
      <c r="A110" s="200"/>
      <c r="B110" s="202"/>
      <c r="C110" s="203" t="s">
        <v>124</v>
      </c>
      <c r="D110" s="204"/>
      <c r="E110" s="205">
        <v>12.6</v>
      </c>
      <c r="F110" s="206"/>
      <c r="G110" s="207"/>
      <c r="M110" s="201" t="s">
        <v>124</v>
      </c>
      <c r="O110" s="192"/>
    </row>
    <row r="111" spans="1:15" ht="12.75">
      <c r="A111" s="200"/>
      <c r="B111" s="202"/>
      <c r="C111" s="203" t="s">
        <v>125</v>
      </c>
      <c r="D111" s="204"/>
      <c r="E111" s="205">
        <v>13.23</v>
      </c>
      <c r="F111" s="206"/>
      <c r="G111" s="207"/>
      <c r="M111" s="201" t="s">
        <v>125</v>
      </c>
      <c r="O111" s="192"/>
    </row>
    <row r="112" spans="1:15" ht="12.75">
      <c r="A112" s="200"/>
      <c r="B112" s="202"/>
      <c r="C112" s="203" t="s">
        <v>126</v>
      </c>
      <c r="D112" s="204"/>
      <c r="E112" s="205">
        <v>14.49</v>
      </c>
      <c r="F112" s="206"/>
      <c r="G112" s="207"/>
      <c r="M112" s="201" t="s">
        <v>126</v>
      </c>
      <c r="O112" s="192"/>
    </row>
    <row r="113" spans="1:15" ht="12.75">
      <c r="A113" s="200"/>
      <c r="B113" s="202"/>
      <c r="C113" s="203" t="s">
        <v>127</v>
      </c>
      <c r="D113" s="204"/>
      <c r="E113" s="205">
        <v>8.82</v>
      </c>
      <c r="F113" s="206"/>
      <c r="G113" s="207"/>
      <c r="M113" s="201" t="s">
        <v>127</v>
      </c>
      <c r="O113" s="192"/>
    </row>
    <row r="114" spans="1:15" ht="12.75">
      <c r="A114" s="200"/>
      <c r="B114" s="202"/>
      <c r="C114" s="203" t="s">
        <v>128</v>
      </c>
      <c r="D114" s="204"/>
      <c r="E114" s="205">
        <v>7.56</v>
      </c>
      <c r="F114" s="206"/>
      <c r="G114" s="207"/>
      <c r="M114" s="201" t="s">
        <v>128</v>
      </c>
      <c r="O114" s="192"/>
    </row>
    <row r="115" spans="1:15" ht="12.75">
      <c r="A115" s="200"/>
      <c r="B115" s="202"/>
      <c r="C115" s="203" t="s">
        <v>129</v>
      </c>
      <c r="D115" s="204"/>
      <c r="E115" s="205">
        <v>11.34</v>
      </c>
      <c r="F115" s="206"/>
      <c r="G115" s="207"/>
      <c r="M115" s="201" t="s">
        <v>129</v>
      </c>
      <c r="O115" s="192"/>
    </row>
    <row r="116" spans="1:15" ht="12.75">
      <c r="A116" s="200"/>
      <c r="B116" s="202"/>
      <c r="C116" s="203" t="s">
        <v>130</v>
      </c>
      <c r="D116" s="204"/>
      <c r="E116" s="205">
        <v>14.49</v>
      </c>
      <c r="F116" s="206"/>
      <c r="G116" s="207"/>
      <c r="M116" s="201" t="s">
        <v>130</v>
      </c>
      <c r="O116" s="192"/>
    </row>
    <row r="117" spans="1:15" ht="12.75">
      <c r="A117" s="200"/>
      <c r="B117" s="202"/>
      <c r="C117" s="203" t="s">
        <v>131</v>
      </c>
      <c r="D117" s="204"/>
      <c r="E117" s="205">
        <v>17.64</v>
      </c>
      <c r="F117" s="206"/>
      <c r="G117" s="207"/>
      <c r="M117" s="201" t="s">
        <v>131</v>
      </c>
      <c r="O117" s="192"/>
    </row>
    <row r="118" spans="1:15" ht="12.75">
      <c r="A118" s="200"/>
      <c r="B118" s="202"/>
      <c r="C118" s="203" t="s">
        <v>100</v>
      </c>
      <c r="D118" s="204"/>
      <c r="E118" s="205">
        <v>0</v>
      </c>
      <c r="F118" s="206"/>
      <c r="G118" s="207"/>
      <c r="M118" s="201" t="s">
        <v>100</v>
      </c>
      <c r="O118" s="192"/>
    </row>
    <row r="119" spans="1:15" ht="12.75">
      <c r="A119" s="200"/>
      <c r="B119" s="202"/>
      <c r="C119" s="203" t="s">
        <v>132</v>
      </c>
      <c r="D119" s="204"/>
      <c r="E119" s="205">
        <v>6.93</v>
      </c>
      <c r="F119" s="206"/>
      <c r="G119" s="207"/>
      <c r="M119" s="201" t="s">
        <v>132</v>
      </c>
      <c r="O119" s="192"/>
    </row>
    <row r="120" spans="1:15" ht="12.75">
      <c r="A120" s="200"/>
      <c r="B120" s="202"/>
      <c r="C120" s="203" t="s">
        <v>133</v>
      </c>
      <c r="D120" s="204"/>
      <c r="E120" s="205">
        <v>7.56</v>
      </c>
      <c r="F120" s="206"/>
      <c r="G120" s="207"/>
      <c r="M120" s="201" t="s">
        <v>133</v>
      </c>
      <c r="O120" s="192"/>
    </row>
    <row r="121" spans="1:15" ht="12.75">
      <c r="A121" s="200"/>
      <c r="B121" s="202"/>
      <c r="C121" s="203" t="s">
        <v>134</v>
      </c>
      <c r="D121" s="204"/>
      <c r="E121" s="205">
        <v>13.23</v>
      </c>
      <c r="F121" s="206"/>
      <c r="G121" s="207"/>
      <c r="M121" s="201" t="s">
        <v>134</v>
      </c>
      <c r="O121" s="192"/>
    </row>
    <row r="122" spans="1:104" ht="12.75">
      <c r="A122" s="193">
        <v>7</v>
      </c>
      <c r="B122" s="194" t="s">
        <v>141</v>
      </c>
      <c r="C122" s="195" t="s">
        <v>142</v>
      </c>
      <c r="D122" s="196" t="s">
        <v>118</v>
      </c>
      <c r="E122" s="197">
        <v>235.62</v>
      </c>
      <c r="F122" s="197">
        <v>0</v>
      </c>
      <c r="G122" s="198">
        <f>E122*F122</f>
        <v>0</v>
      </c>
      <c r="O122" s="192">
        <v>2</v>
      </c>
      <c r="AA122" s="166">
        <v>1</v>
      </c>
      <c r="AB122" s="166">
        <v>1</v>
      </c>
      <c r="AC122" s="166">
        <v>1</v>
      </c>
      <c r="AZ122" s="166">
        <v>1</v>
      </c>
      <c r="BA122" s="166">
        <f>IF(AZ122=1,G122,0)</f>
        <v>0</v>
      </c>
      <c r="BB122" s="166">
        <f>IF(AZ122=2,G122,0)</f>
        <v>0</v>
      </c>
      <c r="BC122" s="166">
        <f>IF(AZ122=3,G122,0)</f>
        <v>0</v>
      </c>
      <c r="BD122" s="166">
        <f>IF(AZ122=4,G122,0)</f>
        <v>0</v>
      </c>
      <c r="BE122" s="166">
        <f>IF(AZ122=5,G122,0)</f>
        <v>0</v>
      </c>
      <c r="CA122" s="199">
        <v>1</v>
      </c>
      <c r="CB122" s="199">
        <v>1</v>
      </c>
      <c r="CZ122" s="166">
        <v>0</v>
      </c>
    </row>
    <row r="123" spans="1:15" ht="12.75">
      <c r="A123" s="200"/>
      <c r="B123" s="202"/>
      <c r="C123" s="203" t="s">
        <v>119</v>
      </c>
      <c r="D123" s="204"/>
      <c r="E123" s="205">
        <v>15.12</v>
      </c>
      <c r="F123" s="206"/>
      <c r="G123" s="207"/>
      <c r="M123" s="201" t="s">
        <v>119</v>
      </c>
      <c r="O123" s="192"/>
    </row>
    <row r="124" spans="1:15" ht="12.75">
      <c r="A124" s="200"/>
      <c r="B124" s="202"/>
      <c r="C124" s="203" t="s">
        <v>87</v>
      </c>
      <c r="D124" s="204"/>
      <c r="E124" s="205">
        <v>0</v>
      </c>
      <c r="F124" s="206"/>
      <c r="G124" s="207"/>
      <c r="M124" s="201" t="s">
        <v>87</v>
      </c>
      <c r="O124" s="192"/>
    </row>
    <row r="125" spans="1:15" ht="12.75">
      <c r="A125" s="200"/>
      <c r="B125" s="202"/>
      <c r="C125" s="203" t="s">
        <v>120</v>
      </c>
      <c r="D125" s="204"/>
      <c r="E125" s="205">
        <v>10.71</v>
      </c>
      <c r="F125" s="206"/>
      <c r="G125" s="207"/>
      <c r="M125" s="201" t="s">
        <v>120</v>
      </c>
      <c r="O125" s="192"/>
    </row>
    <row r="126" spans="1:15" ht="12.75">
      <c r="A126" s="200"/>
      <c r="B126" s="202"/>
      <c r="C126" s="203" t="s">
        <v>121</v>
      </c>
      <c r="D126" s="204"/>
      <c r="E126" s="205">
        <v>18.9</v>
      </c>
      <c r="F126" s="206"/>
      <c r="G126" s="207"/>
      <c r="M126" s="201" t="s">
        <v>121</v>
      </c>
      <c r="O126" s="192"/>
    </row>
    <row r="127" spans="1:15" ht="12.75">
      <c r="A127" s="200"/>
      <c r="B127" s="202"/>
      <c r="C127" s="203" t="s">
        <v>122</v>
      </c>
      <c r="D127" s="204"/>
      <c r="E127" s="205">
        <v>15.75</v>
      </c>
      <c r="F127" s="206"/>
      <c r="G127" s="207"/>
      <c r="M127" s="201" t="s">
        <v>122</v>
      </c>
      <c r="O127" s="192"/>
    </row>
    <row r="128" spans="1:15" ht="12.75">
      <c r="A128" s="200"/>
      <c r="B128" s="202"/>
      <c r="C128" s="203" t="s">
        <v>123</v>
      </c>
      <c r="D128" s="204"/>
      <c r="E128" s="205">
        <v>47.25</v>
      </c>
      <c r="F128" s="206"/>
      <c r="G128" s="207"/>
      <c r="M128" s="201" t="s">
        <v>123</v>
      </c>
      <c r="O128" s="192"/>
    </row>
    <row r="129" spans="1:15" ht="12.75">
      <c r="A129" s="200"/>
      <c r="B129" s="202"/>
      <c r="C129" s="203" t="s">
        <v>124</v>
      </c>
      <c r="D129" s="204"/>
      <c r="E129" s="205">
        <v>12.6</v>
      </c>
      <c r="F129" s="206"/>
      <c r="G129" s="207"/>
      <c r="M129" s="201" t="s">
        <v>124</v>
      </c>
      <c r="O129" s="192"/>
    </row>
    <row r="130" spans="1:15" ht="12.75">
      <c r="A130" s="200"/>
      <c r="B130" s="202"/>
      <c r="C130" s="203" t="s">
        <v>125</v>
      </c>
      <c r="D130" s="204"/>
      <c r="E130" s="205">
        <v>13.23</v>
      </c>
      <c r="F130" s="206"/>
      <c r="G130" s="207"/>
      <c r="M130" s="201" t="s">
        <v>125</v>
      </c>
      <c r="O130" s="192"/>
    </row>
    <row r="131" spans="1:15" ht="12.75">
      <c r="A131" s="200"/>
      <c r="B131" s="202"/>
      <c r="C131" s="203" t="s">
        <v>126</v>
      </c>
      <c r="D131" s="204"/>
      <c r="E131" s="205">
        <v>14.49</v>
      </c>
      <c r="F131" s="206"/>
      <c r="G131" s="207"/>
      <c r="M131" s="201" t="s">
        <v>126</v>
      </c>
      <c r="O131" s="192"/>
    </row>
    <row r="132" spans="1:15" ht="12.75">
      <c r="A132" s="200"/>
      <c r="B132" s="202"/>
      <c r="C132" s="203" t="s">
        <v>127</v>
      </c>
      <c r="D132" s="204"/>
      <c r="E132" s="205">
        <v>8.82</v>
      </c>
      <c r="F132" s="206"/>
      <c r="G132" s="207"/>
      <c r="M132" s="201" t="s">
        <v>127</v>
      </c>
      <c r="O132" s="192"/>
    </row>
    <row r="133" spans="1:15" ht="12.75">
      <c r="A133" s="200"/>
      <c r="B133" s="202"/>
      <c r="C133" s="203" t="s">
        <v>128</v>
      </c>
      <c r="D133" s="204"/>
      <c r="E133" s="205">
        <v>7.56</v>
      </c>
      <c r="F133" s="206"/>
      <c r="G133" s="207"/>
      <c r="M133" s="201" t="s">
        <v>128</v>
      </c>
      <c r="O133" s="192"/>
    </row>
    <row r="134" spans="1:15" ht="12.75">
      <c r="A134" s="200"/>
      <c r="B134" s="202"/>
      <c r="C134" s="203" t="s">
        <v>129</v>
      </c>
      <c r="D134" s="204"/>
      <c r="E134" s="205">
        <v>11.34</v>
      </c>
      <c r="F134" s="206"/>
      <c r="G134" s="207"/>
      <c r="M134" s="201" t="s">
        <v>129</v>
      </c>
      <c r="O134" s="192"/>
    </row>
    <row r="135" spans="1:15" ht="12.75">
      <c r="A135" s="200"/>
      <c r="B135" s="202"/>
      <c r="C135" s="203" t="s">
        <v>130</v>
      </c>
      <c r="D135" s="204"/>
      <c r="E135" s="205">
        <v>14.49</v>
      </c>
      <c r="F135" s="206"/>
      <c r="G135" s="207"/>
      <c r="M135" s="201" t="s">
        <v>130</v>
      </c>
      <c r="O135" s="192"/>
    </row>
    <row r="136" spans="1:15" ht="12.75">
      <c r="A136" s="200"/>
      <c r="B136" s="202"/>
      <c r="C136" s="203" t="s">
        <v>131</v>
      </c>
      <c r="D136" s="204"/>
      <c r="E136" s="205">
        <v>17.64</v>
      </c>
      <c r="F136" s="206"/>
      <c r="G136" s="207"/>
      <c r="M136" s="201" t="s">
        <v>131</v>
      </c>
      <c r="O136" s="192"/>
    </row>
    <row r="137" spans="1:15" ht="12.75">
      <c r="A137" s="200"/>
      <c r="B137" s="202"/>
      <c r="C137" s="203" t="s">
        <v>100</v>
      </c>
      <c r="D137" s="204"/>
      <c r="E137" s="205">
        <v>0</v>
      </c>
      <c r="F137" s="206"/>
      <c r="G137" s="207"/>
      <c r="M137" s="201" t="s">
        <v>100</v>
      </c>
      <c r="O137" s="192"/>
    </row>
    <row r="138" spans="1:15" ht="12.75">
      <c r="A138" s="200"/>
      <c r="B138" s="202"/>
      <c r="C138" s="203" t="s">
        <v>132</v>
      </c>
      <c r="D138" s="204"/>
      <c r="E138" s="205">
        <v>6.93</v>
      </c>
      <c r="F138" s="206"/>
      <c r="G138" s="207"/>
      <c r="M138" s="201" t="s">
        <v>132</v>
      </c>
      <c r="O138" s="192"/>
    </row>
    <row r="139" spans="1:15" ht="12.75">
      <c r="A139" s="200"/>
      <c r="B139" s="202"/>
      <c r="C139" s="203" t="s">
        <v>133</v>
      </c>
      <c r="D139" s="204"/>
      <c r="E139" s="205">
        <v>7.56</v>
      </c>
      <c r="F139" s="206"/>
      <c r="G139" s="207"/>
      <c r="M139" s="201" t="s">
        <v>133</v>
      </c>
      <c r="O139" s="192"/>
    </row>
    <row r="140" spans="1:15" ht="12.75">
      <c r="A140" s="200"/>
      <c r="B140" s="202"/>
      <c r="C140" s="203" t="s">
        <v>134</v>
      </c>
      <c r="D140" s="204"/>
      <c r="E140" s="205">
        <v>13.23</v>
      </c>
      <c r="F140" s="206"/>
      <c r="G140" s="207"/>
      <c r="M140" s="201" t="s">
        <v>134</v>
      </c>
      <c r="O140" s="192"/>
    </row>
    <row r="141" spans="1:104" ht="12.75">
      <c r="A141" s="193">
        <v>8</v>
      </c>
      <c r="B141" s="194" t="s">
        <v>143</v>
      </c>
      <c r="C141" s="195" t="s">
        <v>144</v>
      </c>
      <c r="D141" s="196" t="s">
        <v>85</v>
      </c>
      <c r="E141" s="197">
        <v>673.2</v>
      </c>
      <c r="F141" s="197">
        <v>0</v>
      </c>
      <c r="G141" s="198">
        <f>E141*F141</f>
        <v>0</v>
      </c>
      <c r="O141" s="192">
        <v>2</v>
      </c>
      <c r="AA141" s="166">
        <v>1</v>
      </c>
      <c r="AB141" s="166">
        <v>1</v>
      </c>
      <c r="AC141" s="166">
        <v>1</v>
      </c>
      <c r="AZ141" s="166">
        <v>1</v>
      </c>
      <c r="BA141" s="166">
        <f>IF(AZ141=1,G141,0)</f>
        <v>0</v>
      </c>
      <c r="BB141" s="166">
        <f>IF(AZ141=2,G141,0)</f>
        <v>0</v>
      </c>
      <c r="BC141" s="166">
        <f>IF(AZ141=3,G141,0)</f>
        <v>0</v>
      </c>
      <c r="BD141" s="166">
        <f>IF(AZ141=4,G141,0)</f>
        <v>0</v>
      </c>
      <c r="BE141" s="166">
        <f>IF(AZ141=5,G141,0)</f>
        <v>0</v>
      </c>
      <c r="CA141" s="199">
        <v>1</v>
      </c>
      <c r="CB141" s="199">
        <v>1</v>
      </c>
      <c r="CZ141" s="166">
        <v>0</v>
      </c>
    </row>
    <row r="142" spans="1:15" ht="12.75">
      <c r="A142" s="200"/>
      <c r="B142" s="202"/>
      <c r="C142" s="203" t="s">
        <v>145</v>
      </c>
      <c r="D142" s="204"/>
      <c r="E142" s="205">
        <v>43.2</v>
      </c>
      <c r="F142" s="206"/>
      <c r="G142" s="207"/>
      <c r="M142" s="201" t="s">
        <v>145</v>
      </c>
      <c r="O142" s="192"/>
    </row>
    <row r="143" spans="1:15" ht="12.75">
      <c r="A143" s="200"/>
      <c r="B143" s="202"/>
      <c r="C143" s="203" t="s">
        <v>87</v>
      </c>
      <c r="D143" s="204"/>
      <c r="E143" s="205">
        <v>0</v>
      </c>
      <c r="F143" s="206"/>
      <c r="G143" s="207"/>
      <c r="M143" s="201" t="s">
        <v>87</v>
      </c>
      <c r="O143" s="192"/>
    </row>
    <row r="144" spans="1:15" ht="12.75">
      <c r="A144" s="200"/>
      <c r="B144" s="202"/>
      <c r="C144" s="203" t="s">
        <v>146</v>
      </c>
      <c r="D144" s="204"/>
      <c r="E144" s="205">
        <v>30.6</v>
      </c>
      <c r="F144" s="206"/>
      <c r="G144" s="207"/>
      <c r="M144" s="201" t="s">
        <v>146</v>
      </c>
      <c r="O144" s="192"/>
    </row>
    <row r="145" spans="1:15" ht="12.75">
      <c r="A145" s="200"/>
      <c r="B145" s="202"/>
      <c r="C145" s="203" t="s">
        <v>147</v>
      </c>
      <c r="D145" s="204"/>
      <c r="E145" s="205">
        <v>54</v>
      </c>
      <c r="F145" s="206"/>
      <c r="G145" s="207"/>
      <c r="M145" s="201" t="s">
        <v>147</v>
      </c>
      <c r="O145" s="192"/>
    </row>
    <row r="146" spans="1:15" ht="12.75">
      <c r="A146" s="200"/>
      <c r="B146" s="202"/>
      <c r="C146" s="203" t="s">
        <v>148</v>
      </c>
      <c r="D146" s="204"/>
      <c r="E146" s="205">
        <v>45</v>
      </c>
      <c r="F146" s="206"/>
      <c r="G146" s="207"/>
      <c r="M146" s="201" t="s">
        <v>148</v>
      </c>
      <c r="O146" s="192"/>
    </row>
    <row r="147" spans="1:15" ht="12.75">
      <c r="A147" s="200"/>
      <c r="B147" s="202"/>
      <c r="C147" s="203" t="s">
        <v>149</v>
      </c>
      <c r="D147" s="204"/>
      <c r="E147" s="205">
        <v>135</v>
      </c>
      <c r="F147" s="206"/>
      <c r="G147" s="207"/>
      <c r="M147" s="201" t="s">
        <v>149</v>
      </c>
      <c r="O147" s="192"/>
    </row>
    <row r="148" spans="1:15" ht="12.75">
      <c r="A148" s="200"/>
      <c r="B148" s="202"/>
      <c r="C148" s="203" t="s">
        <v>150</v>
      </c>
      <c r="D148" s="204"/>
      <c r="E148" s="205">
        <v>36</v>
      </c>
      <c r="F148" s="206"/>
      <c r="G148" s="207"/>
      <c r="M148" s="201" t="s">
        <v>150</v>
      </c>
      <c r="O148" s="192"/>
    </row>
    <row r="149" spans="1:15" ht="12.75">
      <c r="A149" s="200"/>
      <c r="B149" s="202"/>
      <c r="C149" s="203" t="s">
        <v>151</v>
      </c>
      <c r="D149" s="204"/>
      <c r="E149" s="205">
        <v>37.8</v>
      </c>
      <c r="F149" s="206"/>
      <c r="G149" s="207"/>
      <c r="M149" s="201" t="s">
        <v>151</v>
      </c>
      <c r="O149" s="192"/>
    </row>
    <row r="150" spans="1:15" ht="12.75">
      <c r="A150" s="200"/>
      <c r="B150" s="202"/>
      <c r="C150" s="203" t="s">
        <v>152</v>
      </c>
      <c r="D150" s="204"/>
      <c r="E150" s="205">
        <v>41.4</v>
      </c>
      <c r="F150" s="206"/>
      <c r="G150" s="207"/>
      <c r="M150" s="201" t="s">
        <v>152</v>
      </c>
      <c r="O150" s="192"/>
    </row>
    <row r="151" spans="1:15" ht="12.75">
      <c r="A151" s="200"/>
      <c r="B151" s="202"/>
      <c r="C151" s="203" t="s">
        <v>153</v>
      </c>
      <c r="D151" s="204"/>
      <c r="E151" s="205">
        <v>25.2</v>
      </c>
      <c r="F151" s="206"/>
      <c r="G151" s="207"/>
      <c r="M151" s="201" t="s">
        <v>153</v>
      </c>
      <c r="O151" s="192"/>
    </row>
    <row r="152" spans="1:15" ht="12.75">
      <c r="A152" s="200"/>
      <c r="B152" s="202"/>
      <c r="C152" s="203" t="s">
        <v>154</v>
      </c>
      <c r="D152" s="204"/>
      <c r="E152" s="205">
        <v>21.6</v>
      </c>
      <c r="F152" s="206"/>
      <c r="G152" s="207"/>
      <c r="M152" s="201" t="s">
        <v>154</v>
      </c>
      <c r="O152" s="192"/>
    </row>
    <row r="153" spans="1:15" ht="12.75">
      <c r="A153" s="200"/>
      <c r="B153" s="202"/>
      <c r="C153" s="203" t="s">
        <v>155</v>
      </c>
      <c r="D153" s="204"/>
      <c r="E153" s="205">
        <v>32.4</v>
      </c>
      <c r="F153" s="206"/>
      <c r="G153" s="207"/>
      <c r="M153" s="201" t="s">
        <v>155</v>
      </c>
      <c r="O153" s="192"/>
    </row>
    <row r="154" spans="1:15" ht="12.75">
      <c r="A154" s="200"/>
      <c r="B154" s="202"/>
      <c r="C154" s="203" t="s">
        <v>156</v>
      </c>
      <c r="D154" s="204"/>
      <c r="E154" s="205">
        <v>41.4</v>
      </c>
      <c r="F154" s="206"/>
      <c r="G154" s="207"/>
      <c r="M154" s="201" t="s">
        <v>156</v>
      </c>
      <c r="O154" s="192"/>
    </row>
    <row r="155" spans="1:15" ht="12.75">
      <c r="A155" s="200"/>
      <c r="B155" s="202"/>
      <c r="C155" s="203" t="s">
        <v>157</v>
      </c>
      <c r="D155" s="204"/>
      <c r="E155" s="205">
        <v>50.4</v>
      </c>
      <c r="F155" s="206"/>
      <c r="G155" s="207"/>
      <c r="M155" s="201" t="s">
        <v>157</v>
      </c>
      <c r="O155" s="192"/>
    </row>
    <row r="156" spans="1:15" ht="12.75">
      <c r="A156" s="200"/>
      <c r="B156" s="202"/>
      <c r="C156" s="203" t="s">
        <v>100</v>
      </c>
      <c r="D156" s="204"/>
      <c r="E156" s="205">
        <v>0</v>
      </c>
      <c r="F156" s="206"/>
      <c r="G156" s="207"/>
      <c r="M156" s="201" t="s">
        <v>100</v>
      </c>
      <c r="O156" s="192"/>
    </row>
    <row r="157" spans="1:15" ht="12.75">
      <c r="A157" s="200"/>
      <c r="B157" s="202"/>
      <c r="C157" s="203" t="s">
        <v>158</v>
      </c>
      <c r="D157" s="204"/>
      <c r="E157" s="205">
        <v>19.8</v>
      </c>
      <c r="F157" s="206"/>
      <c r="G157" s="207"/>
      <c r="M157" s="201" t="s">
        <v>158</v>
      </c>
      <c r="O157" s="192"/>
    </row>
    <row r="158" spans="1:15" ht="12.75">
      <c r="A158" s="200"/>
      <c r="B158" s="202"/>
      <c r="C158" s="203" t="s">
        <v>159</v>
      </c>
      <c r="D158" s="204"/>
      <c r="E158" s="205">
        <v>21.6</v>
      </c>
      <c r="F158" s="206"/>
      <c r="G158" s="207"/>
      <c r="M158" s="201" t="s">
        <v>159</v>
      </c>
      <c r="O158" s="192"/>
    </row>
    <row r="159" spans="1:15" ht="12.75">
      <c r="A159" s="200"/>
      <c r="B159" s="202"/>
      <c r="C159" s="203" t="s">
        <v>160</v>
      </c>
      <c r="D159" s="204"/>
      <c r="E159" s="205">
        <v>37.8</v>
      </c>
      <c r="F159" s="206"/>
      <c r="G159" s="207"/>
      <c r="M159" s="201" t="s">
        <v>160</v>
      </c>
      <c r="O159" s="192"/>
    </row>
    <row r="160" spans="1:57" ht="12.75">
      <c r="A160" s="208"/>
      <c r="B160" s="209" t="s">
        <v>75</v>
      </c>
      <c r="C160" s="210" t="str">
        <f>CONCATENATE(B7," ",C7)</f>
        <v>1 Zemní práce</v>
      </c>
      <c r="D160" s="211"/>
      <c r="E160" s="212"/>
      <c r="F160" s="213"/>
      <c r="G160" s="214">
        <f>SUM(G7:G159)</f>
        <v>0</v>
      </c>
      <c r="O160" s="192">
        <v>4</v>
      </c>
      <c r="BA160" s="215">
        <f>SUM(BA7:BA159)</f>
        <v>0</v>
      </c>
      <c r="BB160" s="215">
        <f>SUM(BB7:BB159)</f>
        <v>0</v>
      </c>
      <c r="BC160" s="215">
        <f>SUM(BC7:BC159)</f>
        <v>0</v>
      </c>
      <c r="BD160" s="215">
        <f>SUM(BD7:BD159)</f>
        <v>0</v>
      </c>
      <c r="BE160" s="215">
        <f>SUM(BE7:BE159)</f>
        <v>0</v>
      </c>
    </row>
    <row r="161" spans="1:15" ht="12.75">
      <c r="A161" s="185" t="s">
        <v>72</v>
      </c>
      <c r="B161" s="186" t="s">
        <v>161</v>
      </c>
      <c r="C161" s="187" t="s">
        <v>162</v>
      </c>
      <c r="D161" s="188"/>
      <c r="E161" s="189"/>
      <c r="F161" s="189"/>
      <c r="G161" s="190"/>
      <c r="H161" s="191"/>
      <c r="I161" s="191"/>
      <c r="O161" s="192">
        <v>1</v>
      </c>
    </row>
    <row r="162" spans="1:104" ht="12.75">
      <c r="A162" s="193">
        <v>9</v>
      </c>
      <c r="B162" s="194" t="s">
        <v>163</v>
      </c>
      <c r="C162" s="195" t="s">
        <v>164</v>
      </c>
      <c r="D162" s="196" t="s">
        <v>85</v>
      </c>
      <c r="E162" s="197">
        <v>673.2</v>
      </c>
      <c r="F162" s="197">
        <v>0</v>
      </c>
      <c r="G162" s="198">
        <f>E162*F162</f>
        <v>0</v>
      </c>
      <c r="O162" s="192">
        <v>2</v>
      </c>
      <c r="AA162" s="166">
        <v>1</v>
      </c>
      <c r="AB162" s="166">
        <v>1</v>
      </c>
      <c r="AC162" s="166">
        <v>1</v>
      </c>
      <c r="AZ162" s="166">
        <v>1</v>
      </c>
      <c r="BA162" s="166">
        <f>IF(AZ162=1,G162,0)</f>
        <v>0</v>
      </c>
      <c r="BB162" s="166">
        <f>IF(AZ162=2,G162,0)</f>
        <v>0</v>
      </c>
      <c r="BC162" s="166">
        <f>IF(AZ162=3,G162,0)</f>
        <v>0</v>
      </c>
      <c r="BD162" s="166">
        <f>IF(AZ162=4,G162,0)</f>
        <v>0</v>
      </c>
      <c r="BE162" s="166">
        <f>IF(AZ162=5,G162,0)</f>
        <v>0</v>
      </c>
      <c r="CA162" s="199">
        <v>1</v>
      </c>
      <c r="CB162" s="199">
        <v>1</v>
      </c>
      <c r="CZ162" s="166">
        <v>0.48574</v>
      </c>
    </row>
    <row r="163" spans="1:15" ht="12.75">
      <c r="A163" s="200"/>
      <c r="B163" s="202"/>
      <c r="C163" s="203" t="s">
        <v>145</v>
      </c>
      <c r="D163" s="204"/>
      <c r="E163" s="205">
        <v>43.2</v>
      </c>
      <c r="F163" s="206"/>
      <c r="G163" s="207"/>
      <c r="M163" s="201" t="s">
        <v>145</v>
      </c>
      <c r="O163" s="192"/>
    </row>
    <row r="164" spans="1:15" ht="12.75">
      <c r="A164" s="200"/>
      <c r="B164" s="202"/>
      <c r="C164" s="203" t="s">
        <v>87</v>
      </c>
      <c r="D164" s="204"/>
      <c r="E164" s="205">
        <v>0</v>
      </c>
      <c r="F164" s="206"/>
      <c r="G164" s="207"/>
      <c r="M164" s="201" t="s">
        <v>87</v>
      </c>
      <c r="O164" s="192"/>
    </row>
    <row r="165" spans="1:15" ht="12.75">
      <c r="A165" s="200"/>
      <c r="B165" s="202"/>
      <c r="C165" s="203" t="s">
        <v>146</v>
      </c>
      <c r="D165" s="204"/>
      <c r="E165" s="205">
        <v>30.6</v>
      </c>
      <c r="F165" s="206"/>
      <c r="G165" s="207"/>
      <c r="M165" s="201" t="s">
        <v>146</v>
      </c>
      <c r="O165" s="192"/>
    </row>
    <row r="166" spans="1:15" ht="12.75">
      <c r="A166" s="200"/>
      <c r="B166" s="202"/>
      <c r="C166" s="203" t="s">
        <v>147</v>
      </c>
      <c r="D166" s="204"/>
      <c r="E166" s="205">
        <v>54</v>
      </c>
      <c r="F166" s="206"/>
      <c r="G166" s="207"/>
      <c r="M166" s="201" t="s">
        <v>147</v>
      </c>
      <c r="O166" s="192"/>
    </row>
    <row r="167" spans="1:15" ht="12.75">
      <c r="A167" s="200"/>
      <c r="B167" s="202"/>
      <c r="C167" s="203" t="s">
        <v>148</v>
      </c>
      <c r="D167" s="204"/>
      <c r="E167" s="205">
        <v>45</v>
      </c>
      <c r="F167" s="206"/>
      <c r="G167" s="207"/>
      <c r="M167" s="201" t="s">
        <v>148</v>
      </c>
      <c r="O167" s="192"/>
    </row>
    <row r="168" spans="1:15" ht="12.75">
      <c r="A168" s="200"/>
      <c r="B168" s="202"/>
      <c r="C168" s="203" t="s">
        <v>149</v>
      </c>
      <c r="D168" s="204"/>
      <c r="E168" s="205">
        <v>135</v>
      </c>
      <c r="F168" s="206"/>
      <c r="G168" s="207"/>
      <c r="M168" s="201" t="s">
        <v>149</v>
      </c>
      <c r="O168" s="192"/>
    </row>
    <row r="169" spans="1:15" ht="12.75">
      <c r="A169" s="200"/>
      <c r="B169" s="202"/>
      <c r="C169" s="203" t="s">
        <v>150</v>
      </c>
      <c r="D169" s="204"/>
      <c r="E169" s="205">
        <v>36</v>
      </c>
      <c r="F169" s="206"/>
      <c r="G169" s="207"/>
      <c r="M169" s="201" t="s">
        <v>150</v>
      </c>
      <c r="O169" s="192"/>
    </row>
    <row r="170" spans="1:15" ht="12.75">
      <c r="A170" s="200"/>
      <c r="B170" s="202"/>
      <c r="C170" s="203" t="s">
        <v>151</v>
      </c>
      <c r="D170" s="204"/>
      <c r="E170" s="205">
        <v>37.8</v>
      </c>
      <c r="F170" s="206"/>
      <c r="G170" s="207"/>
      <c r="M170" s="201" t="s">
        <v>151</v>
      </c>
      <c r="O170" s="192"/>
    </row>
    <row r="171" spans="1:15" ht="12.75">
      <c r="A171" s="200"/>
      <c r="B171" s="202"/>
      <c r="C171" s="203" t="s">
        <v>152</v>
      </c>
      <c r="D171" s="204"/>
      <c r="E171" s="205">
        <v>41.4</v>
      </c>
      <c r="F171" s="206"/>
      <c r="G171" s="207"/>
      <c r="M171" s="201" t="s">
        <v>152</v>
      </c>
      <c r="O171" s="192"/>
    </row>
    <row r="172" spans="1:15" ht="12.75">
      <c r="A172" s="200"/>
      <c r="B172" s="202"/>
      <c r="C172" s="203" t="s">
        <v>153</v>
      </c>
      <c r="D172" s="204"/>
      <c r="E172" s="205">
        <v>25.2</v>
      </c>
      <c r="F172" s="206"/>
      <c r="G172" s="207"/>
      <c r="M172" s="201" t="s">
        <v>153</v>
      </c>
      <c r="O172" s="192"/>
    </row>
    <row r="173" spans="1:15" ht="12.75">
      <c r="A173" s="200"/>
      <c r="B173" s="202"/>
      <c r="C173" s="203" t="s">
        <v>154</v>
      </c>
      <c r="D173" s="204"/>
      <c r="E173" s="205">
        <v>21.6</v>
      </c>
      <c r="F173" s="206"/>
      <c r="G173" s="207"/>
      <c r="M173" s="201" t="s">
        <v>154</v>
      </c>
      <c r="O173" s="192"/>
    </row>
    <row r="174" spans="1:15" ht="12.75">
      <c r="A174" s="200"/>
      <c r="B174" s="202"/>
      <c r="C174" s="203" t="s">
        <v>155</v>
      </c>
      <c r="D174" s="204"/>
      <c r="E174" s="205">
        <v>32.4</v>
      </c>
      <c r="F174" s="206"/>
      <c r="G174" s="207"/>
      <c r="M174" s="201" t="s">
        <v>155</v>
      </c>
      <c r="O174" s="192"/>
    </row>
    <row r="175" spans="1:15" ht="12.75">
      <c r="A175" s="200"/>
      <c r="B175" s="202"/>
      <c r="C175" s="203" t="s">
        <v>156</v>
      </c>
      <c r="D175" s="204"/>
      <c r="E175" s="205">
        <v>41.4</v>
      </c>
      <c r="F175" s="206"/>
      <c r="G175" s="207"/>
      <c r="M175" s="201" t="s">
        <v>156</v>
      </c>
      <c r="O175" s="192"/>
    </row>
    <row r="176" spans="1:15" ht="12.75">
      <c r="A176" s="200"/>
      <c r="B176" s="202"/>
      <c r="C176" s="203" t="s">
        <v>157</v>
      </c>
      <c r="D176" s="204"/>
      <c r="E176" s="205">
        <v>50.4</v>
      </c>
      <c r="F176" s="206"/>
      <c r="G176" s="207"/>
      <c r="M176" s="201" t="s">
        <v>157</v>
      </c>
      <c r="O176" s="192"/>
    </row>
    <row r="177" spans="1:15" ht="12.75">
      <c r="A177" s="200"/>
      <c r="B177" s="202"/>
      <c r="C177" s="203" t="s">
        <v>100</v>
      </c>
      <c r="D177" s="204"/>
      <c r="E177" s="205">
        <v>0</v>
      </c>
      <c r="F177" s="206"/>
      <c r="G177" s="207"/>
      <c r="M177" s="201" t="s">
        <v>100</v>
      </c>
      <c r="O177" s="192"/>
    </row>
    <row r="178" spans="1:15" ht="12.75">
      <c r="A178" s="200"/>
      <c r="B178" s="202"/>
      <c r="C178" s="203" t="s">
        <v>158</v>
      </c>
      <c r="D178" s="204"/>
      <c r="E178" s="205">
        <v>19.8</v>
      </c>
      <c r="F178" s="206"/>
      <c r="G178" s="207"/>
      <c r="M178" s="201" t="s">
        <v>158</v>
      </c>
      <c r="O178" s="192"/>
    </row>
    <row r="179" spans="1:15" ht="12.75">
      <c r="A179" s="200"/>
      <c r="B179" s="202"/>
      <c r="C179" s="203" t="s">
        <v>159</v>
      </c>
      <c r="D179" s="204"/>
      <c r="E179" s="205">
        <v>21.6</v>
      </c>
      <c r="F179" s="206"/>
      <c r="G179" s="207"/>
      <c r="M179" s="201" t="s">
        <v>159</v>
      </c>
      <c r="O179" s="192"/>
    </row>
    <row r="180" spans="1:15" ht="12.75">
      <c r="A180" s="200"/>
      <c r="B180" s="202"/>
      <c r="C180" s="203" t="s">
        <v>160</v>
      </c>
      <c r="D180" s="204"/>
      <c r="E180" s="205">
        <v>37.8</v>
      </c>
      <c r="F180" s="206"/>
      <c r="G180" s="207"/>
      <c r="M180" s="201" t="s">
        <v>160</v>
      </c>
      <c r="O180" s="192"/>
    </row>
    <row r="181" spans="1:104" ht="12.75">
      <c r="A181" s="193">
        <v>10</v>
      </c>
      <c r="B181" s="194" t="s">
        <v>165</v>
      </c>
      <c r="C181" s="195" t="s">
        <v>166</v>
      </c>
      <c r="D181" s="196" t="s">
        <v>85</v>
      </c>
      <c r="E181" s="197">
        <v>483</v>
      </c>
      <c r="F181" s="197">
        <v>0</v>
      </c>
      <c r="G181" s="198">
        <f>E181*F181</f>
        <v>0</v>
      </c>
      <c r="O181" s="192">
        <v>2</v>
      </c>
      <c r="AA181" s="166">
        <v>1</v>
      </c>
      <c r="AB181" s="166">
        <v>1</v>
      </c>
      <c r="AC181" s="166">
        <v>1</v>
      </c>
      <c r="AZ181" s="166">
        <v>1</v>
      </c>
      <c r="BA181" s="166">
        <f>IF(AZ181=1,G181,0)</f>
        <v>0</v>
      </c>
      <c r="BB181" s="166">
        <f>IF(AZ181=2,G181,0)</f>
        <v>0</v>
      </c>
      <c r="BC181" s="166">
        <f>IF(AZ181=3,G181,0)</f>
        <v>0</v>
      </c>
      <c r="BD181" s="166">
        <f>IF(AZ181=4,G181,0)</f>
        <v>0</v>
      </c>
      <c r="BE181" s="166">
        <f>IF(AZ181=5,G181,0)</f>
        <v>0</v>
      </c>
      <c r="CA181" s="199">
        <v>1</v>
      </c>
      <c r="CB181" s="199">
        <v>1</v>
      </c>
      <c r="CZ181" s="166">
        <v>0.0739</v>
      </c>
    </row>
    <row r="182" spans="1:15" ht="12.75">
      <c r="A182" s="200"/>
      <c r="B182" s="202"/>
      <c r="C182" s="203" t="s">
        <v>167</v>
      </c>
      <c r="D182" s="204"/>
      <c r="E182" s="205">
        <v>30</v>
      </c>
      <c r="F182" s="206"/>
      <c r="G182" s="207"/>
      <c r="M182" s="201" t="s">
        <v>167</v>
      </c>
      <c r="O182" s="192"/>
    </row>
    <row r="183" spans="1:15" ht="12.75">
      <c r="A183" s="200"/>
      <c r="B183" s="202"/>
      <c r="C183" s="203" t="s">
        <v>87</v>
      </c>
      <c r="D183" s="204"/>
      <c r="E183" s="205">
        <v>0</v>
      </c>
      <c r="F183" s="206"/>
      <c r="G183" s="207"/>
      <c r="M183" s="201" t="s">
        <v>87</v>
      </c>
      <c r="O183" s="192"/>
    </row>
    <row r="184" spans="1:15" ht="12.75">
      <c r="A184" s="200"/>
      <c r="B184" s="202"/>
      <c r="C184" s="203" t="s">
        <v>168</v>
      </c>
      <c r="D184" s="204"/>
      <c r="E184" s="205">
        <v>19.5</v>
      </c>
      <c r="F184" s="206"/>
      <c r="G184" s="207"/>
      <c r="M184" s="201" t="s">
        <v>168</v>
      </c>
      <c r="O184" s="192"/>
    </row>
    <row r="185" spans="1:15" ht="12.75">
      <c r="A185" s="200"/>
      <c r="B185" s="202"/>
      <c r="C185" s="203" t="s">
        <v>169</v>
      </c>
      <c r="D185" s="204"/>
      <c r="E185" s="205">
        <v>45</v>
      </c>
      <c r="F185" s="206"/>
      <c r="G185" s="207"/>
      <c r="M185" s="201" t="s">
        <v>169</v>
      </c>
      <c r="O185" s="192"/>
    </row>
    <row r="186" spans="1:15" ht="12.75">
      <c r="A186" s="200"/>
      <c r="B186" s="202"/>
      <c r="C186" s="203" t="s">
        <v>170</v>
      </c>
      <c r="D186" s="204"/>
      <c r="E186" s="205">
        <v>31.5</v>
      </c>
      <c r="F186" s="206"/>
      <c r="G186" s="207"/>
      <c r="M186" s="201" t="s">
        <v>170</v>
      </c>
      <c r="O186" s="192"/>
    </row>
    <row r="187" spans="1:15" ht="12.75">
      <c r="A187" s="200"/>
      <c r="B187" s="202"/>
      <c r="C187" s="203" t="s">
        <v>171</v>
      </c>
      <c r="D187" s="204"/>
      <c r="E187" s="205">
        <v>106.5</v>
      </c>
      <c r="F187" s="206"/>
      <c r="G187" s="207"/>
      <c r="M187" s="201" t="s">
        <v>171</v>
      </c>
      <c r="O187" s="192"/>
    </row>
    <row r="188" spans="1:15" ht="12.75">
      <c r="A188" s="200"/>
      <c r="B188" s="202"/>
      <c r="C188" s="203" t="s">
        <v>172</v>
      </c>
      <c r="D188" s="204"/>
      <c r="E188" s="205">
        <v>24</v>
      </c>
      <c r="F188" s="206"/>
      <c r="G188" s="207"/>
      <c r="M188" s="201" t="s">
        <v>172</v>
      </c>
      <c r="O188" s="192"/>
    </row>
    <row r="189" spans="1:15" ht="12.75">
      <c r="A189" s="200"/>
      <c r="B189" s="202"/>
      <c r="C189" s="203" t="s">
        <v>173</v>
      </c>
      <c r="D189" s="204"/>
      <c r="E189" s="205">
        <v>25.5</v>
      </c>
      <c r="F189" s="206"/>
      <c r="G189" s="207"/>
      <c r="M189" s="201" t="s">
        <v>173</v>
      </c>
      <c r="O189" s="192"/>
    </row>
    <row r="190" spans="1:15" ht="12.75">
      <c r="A190" s="200"/>
      <c r="B190" s="202"/>
      <c r="C190" s="203" t="s">
        <v>174</v>
      </c>
      <c r="D190" s="204"/>
      <c r="E190" s="205">
        <v>28.5</v>
      </c>
      <c r="F190" s="206"/>
      <c r="G190" s="207"/>
      <c r="M190" s="201" t="s">
        <v>174</v>
      </c>
      <c r="O190" s="192"/>
    </row>
    <row r="191" spans="1:15" ht="12.75">
      <c r="A191" s="200"/>
      <c r="B191" s="202"/>
      <c r="C191" s="203" t="s">
        <v>175</v>
      </c>
      <c r="D191" s="204"/>
      <c r="E191" s="205">
        <v>15</v>
      </c>
      <c r="F191" s="206"/>
      <c r="G191" s="207"/>
      <c r="M191" s="201" t="s">
        <v>175</v>
      </c>
      <c r="O191" s="192"/>
    </row>
    <row r="192" spans="1:15" ht="12.75">
      <c r="A192" s="200"/>
      <c r="B192" s="202"/>
      <c r="C192" s="203" t="s">
        <v>176</v>
      </c>
      <c r="D192" s="204"/>
      <c r="E192" s="205">
        <v>18</v>
      </c>
      <c r="F192" s="206"/>
      <c r="G192" s="207"/>
      <c r="M192" s="201" t="s">
        <v>176</v>
      </c>
      <c r="O192" s="192"/>
    </row>
    <row r="193" spans="1:15" ht="12.75">
      <c r="A193" s="200"/>
      <c r="B193" s="202"/>
      <c r="C193" s="203" t="s">
        <v>177</v>
      </c>
      <c r="D193" s="204"/>
      <c r="E193" s="205">
        <v>21</v>
      </c>
      <c r="F193" s="206"/>
      <c r="G193" s="207"/>
      <c r="M193" s="201" t="s">
        <v>177</v>
      </c>
      <c r="O193" s="192"/>
    </row>
    <row r="194" spans="1:15" ht="12.75">
      <c r="A194" s="200"/>
      <c r="B194" s="202"/>
      <c r="C194" s="203" t="s">
        <v>178</v>
      </c>
      <c r="D194" s="204"/>
      <c r="E194" s="205">
        <v>28.5</v>
      </c>
      <c r="F194" s="206"/>
      <c r="G194" s="207"/>
      <c r="M194" s="201" t="s">
        <v>178</v>
      </c>
      <c r="O194" s="192"/>
    </row>
    <row r="195" spans="1:15" ht="12.75">
      <c r="A195" s="200"/>
      <c r="B195" s="202"/>
      <c r="C195" s="203" t="s">
        <v>179</v>
      </c>
      <c r="D195" s="204"/>
      <c r="E195" s="205">
        <v>36</v>
      </c>
      <c r="F195" s="206"/>
      <c r="G195" s="207"/>
      <c r="M195" s="201" t="s">
        <v>179</v>
      </c>
      <c r="O195" s="192"/>
    </row>
    <row r="196" spans="1:15" ht="12.75">
      <c r="A196" s="200"/>
      <c r="B196" s="202"/>
      <c r="C196" s="203" t="s">
        <v>100</v>
      </c>
      <c r="D196" s="204"/>
      <c r="E196" s="205">
        <v>0</v>
      </c>
      <c r="F196" s="206"/>
      <c r="G196" s="207"/>
      <c r="M196" s="201" t="s">
        <v>100</v>
      </c>
      <c r="O196" s="192"/>
    </row>
    <row r="197" spans="1:15" ht="12.75">
      <c r="A197" s="200"/>
      <c r="B197" s="202"/>
      <c r="C197" s="203" t="s">
        <v>180</v>
      </c>
      <c r="D197" s="204"/>
      <c r="E197" s="205">
        <v>16.5</v>
      </c>
      <c r="F197" s="206"/>
      <c r="G197" s="207"/>
      <c r="M197" s="201" t="s">
        <v>180</v>
      </c>
      <c r="O197" s="192"/>
    </row>
    <row r="198" spans="1:15" ht="12.75">
      <c r="A198" s="200"/>
      <c r="B198" s="202"/>
      <c r="C198" s="203" t="s">
        <v>102</v>
      </c>
      <c r="D198" s="204"/>
      <c r="E198" s="205">
        <v>12</v>
      </c>
      <c r="F198" s="206"/>
      <c r="G198" s="207"/>
      <c r="M198" s="201" t="s">
        <v>102</v>
      </c>
      <c r="O198" s="192"/>
    </row>
    <row r="199" spans="1:15" ht="12.75">
      <c r="A199" s="200"/>
      <c r="B199" s="202"/>
      <c r="C199" s="203" t="s">
        <v>181</v>
      </c>
      <c r="D199" s="204"/>
      <c r="E199" s="205">
        <v>25.5</v>
      </c>
      <c r="F199" s="206"/>
      <c r="G199" s="207"/>
      <c r="M199" s="201" t="s">
        <v>181</v>
      </c>
      <c r="O199" s="192"/>
    </row>
    <row r="200" spans="1:104" ht="12.75">
      <c r="A200" s="193">
        <v>11</v>
      </c>
      <c r="B200" s="194" t="s">
        <v>182</v>
      </c>
      <c r="C200" s="195" t="s">
        <v>183</v>
      </c>
      <c r="D200" s="196" t="s">
        <v>85</v>
      </c>
      <c r="E200" s="197">
        <v>78</v>
      </c>
      <c r="F200" s="197">
        <v>0</v>
      </c>
      <c r="G200" s="198">
        <f>E200*F200</f>
        <v>0</v>
      </c>
      <c r="O200" s="192">
        <v>2</v>
      </c>
      <c r="AA200" s="166">
        <v>1</v>
      </c>
      <c r="AB200" s="166">
        <v>1</v>
      </c>
      <c r="AC200" s="166">
        <v>1</v>
      </c>
      <c r="AZ200" s="166">
        <v>1</v>
      </c>
      <c r="BA200" s="166">
        <f>IF(AZ200=1,G200,0)</f>
        <v>0</v>
      </c>
      <c r="BB200" s="166">
        <f>IF(AZ200=2,G200,0)</f>
        <v>0</v>
      </c>
      <c r="BC200" s="166">
        <f>IF(AZ200=3,G200,0)</f>
        <v>0</v>
      </c>
      <c r="BD200" s="166">
        <f>IF(AZ200=4,G200,0)</f>
        <v>0</v>
      </c>
      <c r="BE200" s="166">
        <f>IF(AZ200=5,G200,0)</f>
        <v>0</v>
      </c>
      <c r="CA200" s="199">
        <v>1</v>
      </c>
      <c r="CB200" s="199">
        <v>1</v>
      </c>
      <c r="CZ200" s="166">
        <v>0.11931</v>
      </c>
    </row>
    <row r="201" spans="1:15" ht="12.75">
      <c r="A201" s="200"/>
      <c r="B201" s="202"/>
      <c r="C201" s="203" t="s">
        <v>184</v>
      </c>
      <c r="D201" s="204"/>
      <c r="E201" s="205">
        <v>6</v>
      </c>
      <c r="F201" s="206"/>
      <c r="G201" s="207"/>
      <c r="M201" s="201" t="s">
        <v>184</v>
      </c>
      <c r="O201" s="192"/>
    </row>
    <row r="202" spans="1:15" ht="12.75">
      <c r="A202" s="200"/>
      <c r="B202" s="202"/>
      <c r="C202" s="203" t="s">
        <v>87</v>
      </c>
      <c r="D202" s="204"/>
      <c r="E202" s="205">
        <v>0</v>
      </c>
      <c r="F202" s="206"/>
      <c r="G202" s="207"/>
      <c r="M202" s="201" t="s">
        <v>87</v>
      </c>
      <c r="O202" s="192"/>
    </row>
    <row r="203" spans="1:15" ht="12.75">
      <c r="A203" s="200"/>
      <c r="B203" s="202"/>
      <c r="C203" s="203" t="s">
        <v>185</v>
      </c>
      <c r="D203" s="204"/>
      <c r="E203" s="205">
        <v>6</v>
      </c>
      <c r="F203" s="206"/>
      <c r="G203" s="207"/>
      <c r="M203" s="201" t="s">
        <v>185</v>
      </c>
      <c r="O203" s="192"/>
    </row>
    <row r="204" spans="1:15" ht="12.75">
      <c r="A204" s="200"/>
      <c r="B204" s="202"/>
      <c r="C204" s="203" t="s">
        <v>89</v>
      </c>
      <c r="D204" s="204"/>
      <c r="E204" s="205">
        <v>0</v>
      </c>
      <c r="F204" s="206"/>
      <c r="G204" s="207"/>
      <c r="M204" s="201" t="s">
        <v>89</v>
      </c>
      <c r="O204" s="192"/>
    </row>
    <row r="205" spans="1:15" ht="12.75">
      <c r="A205" s="200"/>
      <c r="B205" s="202"/>
      <c r="C205" s="203" t="s">
        <v>186</v>
      </c>
      <c r="D205" s="204"/>
      <c r="E205" s="205">
        <v>6</v>
      </c>
      <c r="F205" s="206"/>
      <c r="G205" s="207"/>
      <c r="M205" s="201" t="s">
        <v>186</v>
      </c>
      <c r="O205" s="192"/>
    </row>
    <row r="206" spans="1:15" ht="12.75">
      <c r="A206" s="200"/>
      <c r="B206" s="202"/>
      <c r="C206" s="203" t="s">
        <v>187</v>
      </c>
      <c r="D206" s="204"/>
      <c r="E206" s="205">
        <v>6</v>
      </c>
      <c r="F206" s="206"/>
      <c r="G206" s="207"/>
      <c r="M206" s="201" t="s">
        <v>187</v>
      </c>
      <c r="O206" s="192"/>
    </row>
    <row r="207" spans="1:15" ht="12.75">
      <c r="A207" s="200"/>
      <c r="B207" s="202"/>
      <c r="C207" s="203" t="s">
        <v>188</v>
      </c>
      <c r="D207" s="204"/>
      <c r="E207" s="205">
        <v>6</v>
      </c>
      <c r="F207" s="206"/>
      <c r="G207" s="207"/>
      <c r="M207" s="201" t="s">
        <v>188</v>
      </c>
      <c r="O207" s="192"/>
    </row>
    <row r="208" spans="1:15" ht="12.75">
      <c r="A208" s="200"/>
      <c r="B208" s="202"/>
      <c r="C208" s="203" t="s">
        <v>189</v>
      </c>
      <c r="D208" s="204"/>
      <c r="E208" s="205">
        <v>6</v>
      </c>
      <c r="F208" s="206"/>
      <c r="G208" s="207"/>
      <c r="M208" s="201" t="s">
        <v>189</v>
      </c>
      <c r="O208" s="192"/>
    </row>
    <row r="209" spans="1:15" ht="12.75">
      <c r="A209" s="200"/>
      <c r="B209" s="202"/>
      <c r="C209" s="203" t="s">
        <v>190</v>
      </c>
      <c r="D209" s="204"/>
      <c r="E209" s="205">
        <v>6</v>
      </c>
      <c r="F209" s="206"/>
      <c r="G209" s="207"/>
      <c r="M209" s="201" t="s">
        <v>190</v>
      </c>
      <c r="O209" s="192"/>
    </row>
    <row r="210" spans="1:15" ht="12.75">
      <c r="A210" s="200"/>
      <c r="B210" s="202"/>
      <c r="C210" s="203" t="s">
        <v>191</v>
      </c>
      <c r="D210" s="204"/>
      <c r="E210" s="205">
        <v>6</v>
      </c>
      <c r="F210" s="206"/>
      <c r="G210" s="207"/>
      <c r="M210" s="201" t="s">
        <v>191</v>
      </c>
      <c r="O210" s="192"/>
    </row>
    <row r="211" spans="1:15" ht="12.75">
      <c r="A211" s="200"/>
      <c r="B211" s="202"/>
      <c r="C211" s="203" t="s">
        <v>96</v>
      </c>
      <c r="D211" s="204"/>
      <c r="E211" s="205">
        <v>0</v>
      </c>
      <c r="F211" s="206"/>
      <c r="G211" s="207"/>
      <c r="M211" s="201" t="s">
        <v>96</v>
      </c>
      <c r="O211" s="192"/>
    </row>
    <row r="212" spans="1:15" ht="12.75">
      <c r="A212" s="200"/>
      <c r="B212" s="202"/>
      <c r="C212" s="203" t="s">
        <v>192</v>
      </c>
      <c r="D212" s="204"/>
      <c r="E212" s="205">
        <v>6</v>
      </c>
      <c r="F212" s="206"/>
      <c r="G212" s="207"/>
      <c r="M212" s="201" t="s">
        <v>192</v>
      </c>
      <c r="O212" s="192"/>
    </row>
    <row r="213" spans="1:15" ht="12.75">
      <c r="A213" s="200"/>
      <c r="B213" s="202"/>
      <c r="C213" s="203" t="s">
        <v>193</v>
      </c>
      <c r="D213" s="204"/>
      <c r="E213" s="205">
        <v>6</v>
      </c>
      <c r="F213" s="206"/>
      <c r="G213" s="207"/>
      <c r="M213" s="201" t="s">
        <v>193</v>
      </c>
      <c r="O213" s="192"/>
    </row>
    <row r="214" spans="1:15" ht="12.75">
      <c r="A214" s="200"/>
      <c r="B214" s="202"/>
      <c r="C214" s="203" t="s">
        <v>194</v>
      </c>
      <c r="D214" s="204"/>
      <c r="E214" s="205">
        <v>6</v>
      </c>
      <c r="F214" s="206"/>
      <c r="G214" s="207"/>
      <c r="M214" s="201" t="s">
        <v>194</v>
      </c>
      <c r="O214" s="192"/>
    </row>
    <row r="215" spans="1:15" ht="12.75">
      <c r="A215" s="200"/>
      <c r="B215" s="202"/>
      <c r="C215" s="203" t="s">
        <v>100</v>
      </c>
      <c r="D215" s="204"/>
      <c r="E215" s="205">
        <v>0</v>
      </c>
      <c r="F215" s="206"/>
      <c r="G215" s="207"/>
      <c r="M215" s="201" t="s">
        <v>100</v>
      </c>
      <c r="O215" s="192"/>
    </row>
    <row r="216" spans="1:15" ht="12.75">
      <c r="A216" s="200"/>
      <c r="B216" s="202"/>
      <c r="C216" s="203" t="s">
        <v>195</v>
      </c>
      <c r="D216" s="204"/>
      <c r="E216" s="205">
        <v>0</v>
      </c>
      <c r="F216" s="206"/>
      <c r="G216" s="207"/>
      <c r="M216" s="201" t="s">
        <v>195</v>
      </c>
      <c r="O216" s="192"/>
    </row>
    <row r="217" spans="1:15" ht="12.75">
      <c r="A217" s="200"/>
      <c r="B217" s="202"/>
      <c r="C217" s="203" t="s">
        <v>196</v>
      </c>
      <c r="D217" s="204"/>
      <c r="E217" s="205">
        <v>6</v>
      </c>
      <c r="F217" s="206"/>
      <c r="G217" s="207"/>
      <c r="M217" s="201" t="s">
        <v>196</v>
      </c>
      <c r="O217" s="192"/>
    </row>
    <row r="218" spans="1:15" ht="12.75">
      <c r="A218" s="200"/>
      <c r="B218" s="202"/>
      <c r="C218" s="203" t="s">
        <v>197</v>
      </c>
      <c r="D218" s="204"/>
      <c r="E218" s="205">
        <v>6</v>
      </c>
      <c r="F218" s="206"/>
      <c r="G218" s="207"/>
      <c r="M218" s="201" t="s">
        <v>197</v>
      </c>
      <c r="O218" s="192"/>
    </row>
    <row r="219" spans="1:104" ht="12.75">
      <c r="A219" s="193">
        <v>12</v>
      </c>
      <c r="B219" s="194" t="s">
        <v>198</v>
      </c>
      <c r="C219" s="195" t="s">
        <v>199</v>
      </c>
      <c r="D219" s="196" t="s">
        <v>85</v>
      </c>
      <c r="E219" s="197">
        <v>561</v>
      </c>
      <c r="F219" s="197">
        <v>0</v>
      </c>
      <c r="G219" s="198">
        <f>E219*F219</f>
        <v>0</v>
      </c>
      <c r="O219" s="192">
        <v>2</v>
      </c>
      <c r="AA219" s="166">
        <v>12</v>
      </c>
      <c r="AB219" s="166">
        <v>0</v>
      </c>
      <c r="AC219" s="166">
        <v>1</v>
      </c>
      <c r="AZ219" s="166">
        <v>1</v>
      </c>
      <c r="BA219" s="166">
        <f>IF(AZ219=1,G219,0)</f>
        <v>0</v>
      </c>
      <c r="BB219" s="166">
        <f>IF(AZ219=2,G219,0)</f>
        <v>0</v>
      </c>
      <c r="BC219" s="166">
        <f>IF(AZ219=3,G219,0)</f>
        <v>0</v>
      </c>
      <c r="BD219" s="166">
        <f>IF(AZ219=4,G219,0)</f>
        <v>0</v>
      </c>
      <c r="BE219" s="166">
        <f>IF(AZ219=5,G219,0)</f>
        <v>0</v>
      </c>
      <c r="CA219" s="199">
        <v>12</v>
      </c>
      <c r="CB219" s="199">
        <v>0</v>
      </c>
      <c r="CZ219" s="166">
        <v>0.184</v>
      </c>
    </row>
    <row r="220" spans="1:15" ht="12.75">
      <c r="A220" s="200"/>
      <c r="B220" s="202"/>
      <c r="C220" s="203" t="s">
        <v>86</v>
      </c>
      <c r="D220" s="204"/>
      <c r="E220" s="205">
        <v>36</v>
      </c>
      <c r="F220" s="206"/>
      <c r="G220" s="207"/>
      <c r="M220" s="201" t="s">
        <v>86</v>
      </c>
      <c r="O220" s="192"/>
    </row>
    <row r="221" spans="1:15" ht="12.75">
      <c r="A221" s="200"/>
      <c r="B221" s="202"/>
      <c r="C221" s="203" t="s">
        <v>87</v>
      </c>
      <c r="D221" s="204"/>
      <c r="E221" s="205">
        <v>0</v>
      </c>
      <c r="F221" s="206"/>
      <c r="G221" s="207"/>
      <c r="M221" s="201" t="s">
        <v>87</v>
      </c>
      <c r="O221" s="192"/>
    </row>
    <row r="222" spans="1:15" ht="12.75">
      <c r="A222" s="200"/>
      <c r="B222" s="202"/>
      <c r="C222" s="203" t="s">
        <v>88</v>
      </c>
      <c r="D222" s="204"/>
      <c r="E222" s="205">
        <v>25.5</v>
      </c>
      <c r="F222" s="206"/>
      <c r="G222" s="207"/>
      <c r="M222" s="201" t="s">
        <v>88</v>
      </c>
      <c r="O222" s="192"/>
    </row>
    <row r="223" spans="1:15" ht="12.75">
      <c r="A223" s="200"/>
      <c r="B223" s="202"/>
      <c r="C223" s="203" t="s">
        <v>169</v>
      </c>
      <c r="D223" s="204"/>
      <c r="E223" s="205">
        <v>45</v>
      </c>
      <c r="F223" s="206"/>
      <c r="G223" s="207"/>
      <c r="M223" s="201" t="s">
        <v>169</v>
      </c>
      <c r="O223" s="192"/>
    </row>
    <row r="224" spans="1:15" ht="12.75">
      <c r="A224" s="200"/>
      <c r="B224" s="202"/>
      <c r="C224" s="203" t="s">
        <v>200</v>
      </c>
      <c r="D224" s="204"/>
      <c r="E224" s="205">
        <v>37.5</v>
      </c>
      <c r="F224" s="206"/>
      <c r="G224" s="207"/>
      <c r="M224" s="201" t="s">
        <v>200</v>
      </c>
      <c r="O224" s="192"/>
    </row>
    <row r="225" spans="1:15" ht="12.75">
      <c r="A225" s="200"/>
      <c r="B225" s="202"/>
      <c r="C225" s="203" t="s">
        <v>201</v>
      </c>
      <c r="D225" s="204"/>
      <c r="E225" s="205">
        <v>112.5</v>
      </c>
      <c r="F225" s="206"/>
      <c r="G225" s="207"/>
      <c r="M225" s="201" t="s">
        <v>201</v>
      </c>
      <c r="O225" s="192"/>
    </row>
    <row r="226" spans="1:15" ht="12.75">
      <c r="A226" s="200"/>
      <c r="B226" s="202"/>
      <c r="C226" s="203" t="s">
        <v>92</v>
      </c>
      <c r="D226" s="204"/>
      <c r="E226" s="205">
        <v>30</v>
      </c>
      <c r="F226" s="206"/>
      <c r="G226" s="207"/>
      <c r="M226" s="201" t="s">
        <v>92</v>
      </c>
      <c r="O226" s="192"/>
    </row>
    <row r="227" spans="1:15" ht="12.75">
      <c r="A227" s="200"/>
      <c r="B227" s="202"/>
      <c r="C227" s="203" t="s">
        <v>93</v>
      </c>
      <c r="D227" s="204"/>
      <c r="E227" s="205">
        <v>31.5</v>
      </c>
      <c r="F227" s="206"/>
      <c r="G227" s="207"/>
      <c r="M227" s="201" t="s">
        <v>93</v>
      </c>
      <c r="O227" s="192"/>
    </row>
    <row r="228" spans="1:15" ht="12.75">
      <c r="A228" s="200"/>
      <c r="B228" s="202"/>
      <c r="C228" s="203" t="s">
        <v>202</v>
      </c>
      <c r="D228" s="204"/>
      <c r="E228" s="205">
        <v>34.5</v>
      </c>
      <c r="F228" s="206"/>
      <c r="G228" s="207"/>
      <c r="M228" s="201" t="s">
        <v>202</v>
      </c>
      <c r="O228" s="192"/>
    </row>
    <row r="229" spans="1:15" ht="12.75">
      <c r="A229" s="200"/>
      <c r="B229" s="202"/>
      <c r="C229" s="203" t="s">
        <v>203</v>
      </c>
      <c r="D229" s="204"/>
      <c r="E229" s="205">
        <v>21</v>
      </c>
      <c r="F229" s="206"/>
      <c r="G229" s="207"/>
      <c r="M229" s="201" t="s">
        <v>203</v>
      </c>
      <c r="O229" s="192"/>
    </row>
    <row r="230" spans="1:15" ht="12.75">
      <c r="A230" s="200"/>
      <c r="B230" s="202"/>
      <c r="C230" s="203" t="s">
        <v>176</v>
      </c>
      <c r="D230" s="204"/>
      <c r="E230" s="205">
        <v>18</v>
      </c>
      <c r="F230" s="206"/>
      <c r="G230" s="207"/>
      <c r="M230" s="201" t="s">
        <v>176</v>
      </c>
      <c r="O230" s="192"/>
    </row>
    <row r="231" spans="1:15" ht="12.75">
      <c r="A231" s="200"/>
      <c r="B231" s="202"/>
      <c r="C231" s="203" t="s">
        <v>204</v>
      </c>
      <c r="D231" s="204"/>
      <c r="E231" s="205">
        <v>27</v>
      </c>
      <c r="F231" s="206"/>
      <c r="G231" s="207"/>
      <c r="M231" s="201" t="s">
        <v>204</v>
      </c>
      <c r="O231" s="192"/>
    </row>
    <row r="232" spans="1:15" ht="12.75">
      <c r="A232" s="200"/>
      <c r="B232" s="202"/>
      <c r="C232" s="203" t="s">
        <v>98</v>
      </c>
      <c r="D232" s="204"/>
      <c r="E232" s="205">
        <v>34.5</v>
      </c>
      <c r="F232" s="206"/>
      <c r="G232" s="207"/>
      <c r="M232" s="201" t="s">
        <v>98</v>
      </c>
      <c r="O232" s="192"/>
    </row>
    <row r="233" spans="1:15" ht="12.75">
      <c r="A233" s="200"/>
      <c r="B233" s="202"/>
      <c r="C233" s="203" t="s">
        <v>205</v>
      </c>
      <c r="D233" s="204"/>
      <c r="E233" s="205">
        <v>42</v>
      </c>
      <c r="F233" s="206"/>
      <c r="G233" s="207"/>
      <c r="M233" s="201" t="s">
        <v>205</v>
      </c>
      <c r="O233" s="192"/>
    </row>
    <row r="234" spans="1:15" ht="12.75">
      <c r="A234" s="200"/>
      <c r="B234" s="202"/>
      <c r="C234" s="203" t="s">
        <v>100</v>
      </c>
      <c r="D234" s="204"/>
      <c r="E234" s="205">
        <v>0</v>
      </c>
      <c r="F234" s="206"/>
      <c r="G234" s="207"/>
      <c r="M234" s="201" t="s">
        <v>100</v>
      </c>
      <c r="O234" s="192"/>
    </row>
    <row r="235" spans="1:15" ht="12.75">
      <c r="A235" s="200"/>
      <c r="B235" s="202"/>
      <c r="C235" s="203" t="s">
        <v>180</v>
      </c>
      <c r="D235" s="204"/>
      <c r="E235" s="205">
        <v>16.5</v>
      </c>
      <c r="F235" s="206"/>
      <c r="G235" s="207"/>
      <c r="M235" s="201" t="s">
        <v>180</v>
      </c>
      <c r="O235" s="192"/>
    </row>
    <row r="236" spans="1:15" ht="12.75">
      <c r="A236" s="200"/>
      <c r="B236" s="202"/>
      <c r="C236" s="203" t="s">
        <v>206</v>
      </c>
      <c r="D236" s="204"/>
      <c r="E236" s="205">
        <v>18</v>
      </c>
      <c r="F236" s="206"/>
      <c r="G236" s="207"/>
      <c r="M236" s="201" t="s">
        <v>206</v>
      </c>
      <c r="O236" s="192"/>
    </row>
    <row r="237" spans="1:15" ht="12.75">
      <c r="A237" s="200"/>
      <c r="B237" s="202"/>
      <c r="C237" s="203" t="s">
        <v>207</v>
      </c>
      <c r="D237" s="204"/>
      <c r="E237" s="205">
        <v>31.5</v>
      </c>
      <c r="F237" s="206"/>
      <c r="G237" s="207"/>
      <c r="M237" s="201" t="s">
        <v>207</v>
      </c>
      <c r="O237" s="192"/>
    </row>
    <row r="238" spans="1:57" ht="12.75">
      <c r="A238" s="208"/>
      <c r="B238" s="209" t="s">
        <v>75</v>
      </c>
      <c r="C238" s="210" t="str">
        <f>CONCATENATE(B161," ",C161)</f>
        <v>5 Komunikace</v>
      </c>
      <c r="D238" s="211"/>
      <c r="E238" s="212"/>
      <c r="F238" s="213"/>
      <c r="G238" s="214">
        <f>SUM(G161:G237)</f>
        <v>0</v>
      </c>
      <c r="O238" s="192">
        <v>4</v>
      </c>
      <c r="BA238" s="215">
        <f>SUM(BA161:BA237)</f>
        <v>0</v>
      </c>
      <c r="BB238" s="215">
        <f>SUM(BB161:BB237)</f>
        <v>0</v>
      </c>
      <c r="BC238" s="215">
        <f>SUM(BC161:BC237)</f>
        <v>0</v>
      </c>
      <c r="BD238" s="215">
        <f>SUM(BD161:BD237)</f>
        <v>0</v>
      </c>
      <c r="BE238" s="215">
        <f>SUM(BE161:BE237)</f>
        <v>0</v>
      </c>
    </row>
    <row r="239" spans="1:15" ht="12.75">
      <c r="A239" s="185" t="s">
        <v>72</v>
      </c>
      <c r="B239" s="186" t="s">
        <v>208</v>
      </c>
      <c r="C239" s="187" t="s">
        <v>209</v>
      </c>
      <c r="D239" s="188"/>
      <c r="E239" s="189"/>
      <c r="F239" s="189"/>
      <c r="G239" s="190"/>
      <c r="H239" s="191"/>
      <c r="I239" s="191"/>
      <c r="O239" s="192">
        <v>1</v>
      </c>
    </row>
    <row r="240" spans="1:104" ht="22.5">
      <c r="A240" s="193">
        <v>13</v>
      </c>
      <c r="B240" s="194" t="s">
        <v>210</v>
      </c>
      <c r="C240" s="195" t="s">
        <v>211</v>
      </c>
      <c r="D240" s="196" t="s">
        <v>106</v>
      </c>
      <c r="E240" s="197">
        <v>333</v>
      </c>
      <c r="F240" s="197">
        <v>0</v>
      </c>
      <c r="G240" s="198">
        <f>E240*F240</f>
        <v>0</v>
      </c>
      <c r="O240" s="192">
        <v>2</v>
      </c>
      <c r="AA240" s="166">
        <v>1</v>
      </c>
      <c r="AB240" s="166">
        <v>1</v>
      </c>
      <c r="AC240" s="166">
        <v>1</v>
      </c>
      <c r="AZ240" s="166">
        <v>1</v>
      </c>
      <c r="BA240" s="166">
        <f>IF(AZ240=1,G240,0)</f>
        <v>0</v>
      </c>
      <c r="BB240" s="166">
        <f>IF(AZ240=2,G240,0)</f>
        <v>0</v>
      </c>
      <c r="BC240" s="166">
        <f>IF(AZ240=3,G240,0)</f>
        <v>0</v>
      </c>
      <c r="BD240" s="166">
        <f>IF(AZ240=4,G240,0)</f>
        <v>0</v>
      </c>
      <c r="BE240" s="166">
        <f>IF(AZ240=5,G240,0)</f>
        <v>0</v>
      </c>
      <c r="CA240" s="199">
        <v>1</v>
      </c>
      <c r="CB240" s="199">
        <v>1</v>
      </c>
      <c r="CZ240" s="166">
        <v>0</v>
      </c>
    </row>
    <row r="241" spans="1:15" ht="12.75">
      <c r="A241" s="200"/>
      <c r="B241" s="202"/>
      <c r="C241" s="203" t="s">
        <v>212</v>
      </c>
      <c r="D241" s="204"/>
      <c r="E241" s="205">
        <v>4</v>
      </c>
      <c r="F241" s="206"/>
      <c r="G241" s="207"/>
      <c r="M241" s="201" t="s">
        <v>212</v>
      </c>
      <c r="O241" s="192"/>
    </row>
    <row r="242" spans="1:15" ht="12.75">
      <c r="A242" s="200"/>
      <c r="B242" s="202"/>
      <c r="C242" s="203" t="s">
        <v>87</v>
      </c>
      <c r="D242" s="204"/>
      <c r="E242" s="205">
        <v>0</v>
      </c>
      <c r="F242" s="206"/>
      <c r="G242" s="207"/>
      <c r="M242" s="201" t="s">
        <v>87</v>
      </c>
      <c r="O242" s="192"/>
    </row>
    <row r="243" spans="1:15" ht="12.75">
      <c r="A243" s="200"/>
      <c r="B243" s="202"/>
      <c r="C243" s="203" t="s">
        <v>108</v>
      </c>
      <c r="D243" s="204"/>
      <c r="E243" s="205">
        <v>17</v>
      </c>
      <c r="F243" s="206"/>
      <c r="G243" s="207"/>
      <c r="M243" s="201" t="s">
        <v>108</v>
      </c>
      <c r="O243" s="192"/>
    </row>
    <row r="244" spans="1:15" ht="12.75">
      <c r="A244" s="200"/>
      <c r="B244" s="202"/>
      <c r="C244" s="203" t="s">
        <v>213</v>
      </c>
      <c r="D244" s="204"/>
      <c r="E244" s="205">
        <v>30</v>
      </c>
      <c r="F244" s="206"/>
      <c r="G244" s="207"/>
      <c r="M244" s="201" t="s">
        <v>213</v>
      </c>
      <c r="O244" s="192"/>
    </row>
    <row r="245" spans="1:15" ht="12.75">
      <c r="A245" s="200"/>
      <c r="B245" s="202"/>
      <c r="C245" s="203" t="s">
        <v>214</v>
      </c>
      <c r="D245" s="204"/>
      <c r="E245" s="205">
        <v>8</v>
      </c>
      <c r="F245" s="206"/>
      <c r="G245" s="207"/>
      <c r="M245" s="201" t="s">
        <v>214</v>
      </c>
      <c r="O245" s="192"/>
    </row>
    <row r="246" spans="1:15" ht="12.75">
      <c r="A246" s="200"/>
      <c r="B246" s="202"/>
      <c r="C246" s="203" t="s">
        <v>215</v>
      </c>
      <c r="D246" s="204"/>
      <c r="E246" s="205">
        <v>75</v>
      </c>
      <c r="F246" s="206"/>
      <c r="G246" s="207"/>
      <c r="M246" s="201" t="s">
        <v>215</v>
      </c>
      <c r="O246" s="192"/>
    </row>
    <row r="247" spans="1:15" ht="12.75">
      <c r="A247" s="200"/>
      <c r="B247" s="202"/>
      <c r="C247" s="203" t="s">
        <v>216</v>
      </c>
      <c r="D247" s="204"/>
      <c r="E247" s="205">
        <v>20</v>
      </c>
      <c r="F247" s="206"/>
      <c r="G247" s="207"/>
      <c r="M247" s="201" t="s">
        <v>216</v>
      </c>
      <c r="O247" s="192"/>
    </row>
    <row r="248" spans="1:15" ht="12.75">
      <c r="A248" s="200"/>
      <c r="B248" s="202"/>
      <c r="C248" s="203" t="s">
        <v>217</v>
      </c>
      <c r="D248" s="204"/>
      <c r="E248" s="205">
        <v>21</v>
      </c>
      <c r="F248" s="206"/>
      <c r="G248" s="207"/>
      <c r="M248" s="201" t="s">
        <v>217</v>
      </c>
      <c r="O248" s="192"/>
    </row>
    <row r="249" spans="1:15" ht="12.75">
      <c r="A249" s="200"/>
      <c r="B249" s="202"/>
      <c r="C249" s="203" t="s">
        <v>218</v>
      </c>
      <c r="D249" s="204"/>
      <c r="E249" s="205">
        <v>23</v>
      </c>
      <c r="F249" s="206"/>
      <c r="G249" s="207"/>
      <c r="M249" s="201" t="s">
        <v>218</v>
      </c>
      <c r="O249" s="192"/>
    </row>
    <row r="250" spans="1:15" ht="12.75">
      <c r="A250" s="200"/>
      <c r="B250" s="202"/>
      <c r="C250" s="203" t="s">
        <v>219</v>
      </c>
      <c r="D250" s="204"/>
      <c r="E250" s="205">
        <v>14</v>
      </c>
      <c r="F250" s="206"/>
      <c r="G250" s="207"/>
      <c r="M250" s="201" t="s">
        <v>219</v>
      </c>
      <c r="O250" s="192"/>
    </row>
    <row r="251" spans="1:15" ht="12.75">
      <c r="A251" s="200"/>
      <c r="B251" s="202"/>
      <c r="C251" s="203" t="s">
        <v>220</v>
      </c>
      <c r="D251" s="204"/>
      <c r="E251" s="205">
        <v>12</v>
      </c>
      <c r="F251" s="206"/>
      <c r="G251" s="207"/>
      <c r="M251" s="201" t="s">
        <v>220</v>
      </c>
      <c r="O251" s="192"/>
    </row>
    <row r="252" spans="1:15" ht="12.75">
      <c r="A252" s="200"/>
      <c r="B252" s="202"/>
      <c r="C252" s="203" t="s">
        <v>221</v>
      </c>
      <c r="D252" s="204"/>
      <c r="E252" s="205">
        <v>18</v>
      </c>
      <c r="F252" s="206"/>
      <c r="G252" s="207"/>
      <c r="M252" s="201" t="s">
        <v>221</v>
      </c>
      <c r="O252" s="192"/>
    </row>
    <row r="253" spans="1:15" ht="12.75">
      <c r="A253" s="200"/>
      <c r="B253" s="202"/>
      <c r="C253" s="203" t="s">
        <v>112</v>
      </c>
      <c r="D253" s="204"/>
      <c r="E253" s="205">
        <v>23</v>
      </c>
      <c r="F253" s="206"/>
      <c r="G253" s="207"/>
      <c r="M253" s="201" t="s">
        <v>112</v>
      </c>
      <c r="O253" s="192"/>
    </row>
    <row r="254" spans="1:15" ht="12.75">
      <c r="A254" s="200"/>
      <c r="B254" s="202"/>
      <c r="C254" s="203" t="s">
        <v>113</v>
      </c>
      <c r="D254" s="204"/>
      <c r="E254" s="205">
        <v>28</v>
      </c>
      <c r="F254" s="206"/>
      <c r="G254" s="207"/>
      <c r="M254" s="201" t="s">
        <v>113</v>
      </c>
      <c r="O254" s="192"/>
    </row>
    <row r="255" spans="1:15" ht="12.75">
      <c r="A255" s="200"/>
      <c r="B255" s="202"/>
      <c r="C255" s="203" t="s">
        <v>100</v>
      </c>
      <c r="D255" s="204"/>
      <c r="E255" s="205">
        <v>0</v>
      </c>
      <c r="F255" s="206"/>
      <c r="G255" s="207"/>
      <c r="M255" s="201" t="s">
        <v>100</v>
      </c>
      <c r="O255" s="192"/>
    </row>
    <row r="256" spans="1:15" ht="12.75">
      <c r="A256" s="200"/>
      <c r="B256" s="202"/>
      <c r="C256" s="203" t="s">
        <v>222</v>
      </c>
      <c r="D256" s="204"/>
      <c r="E256" s="205">
        <v>11</v>
      </c>
      <c r="F256" s="206"/>
      <c r="G256" s="207"/>
      <c r="M256" s="201" t="s">
        <v>222</v>
      </c>
      <c r="O256" s="192"/>
    </row>
    <row r="257" spans="1:15" ht="12.75">
      <c r="A257" s="200"/>
      <c r="B257" s="202"/>
      <c r="C257" s="203" t="s">
        <v>115</v>
      </c>
      <c r="D257" s="204"/>
      <c r="E257" s="205">
        <v>8</v>
      </c>
      <c r="F257" s="206"/>
      <c r="G257" s="207"/>
      <c r="M257" s="201" t="s">
        <v>115</v>
      </c>
      <c r="O257" s="192"/>
    </row>
    <row r="258" spans="1:15" ht="12.75">
      <c r="A258" s="200"/>
      <c r="B258" s="202"/>
      <c r="C258" s="203" t="s">
        <v>223</v>
      </c>
      <c r="D258" s="204"/>
      <c r="E258" s="205">
        <v>21</v>
      </c>
      <c r="F258" s="206"/>
      <c r="G258" s="207"/>
      <c r="M258" s="201" t="s">
        <v>223</v>
      </c>
      <c r="O258" s="192"/>
    </row>
    <row r="259" spans="1:104" ht="12.75">
      <c r="A259" s="193">
        <v>14</v>
      </c>
      <c r="B259" s="194" t="s">
        <v>224</v>
      </c>
      <c r="C259" s="195" t="s">
        <v>225</v>
      </c>
      <c r="D259" s="196" t="s">
        <v>106</v>
      </c>
      <c r="E259" s="197">
        <v>6</v>
      </c>
      <c r="F259" s="197">
        <v>0</v>
      </c>
      <c r="G259" s="198">
        <f>E259*F259</f>
        <v>0</v>
      </c>
      <c r="O259" s="192">
        <v>2</v>
      </c>
      <c r="AA259" s="166">
        <v>1</v>
      </c>
      <c r="AB259" s="166">
        <v>1</v>
      </c>
      <c r="AC259" s="166">
        <v>1</v>
      </c>
      <c r="AZ259" s="166">
        <v>1</v>
      </c>
      <c r="BA259" s="166">
        <f>IF(AZ259=1,G259,0)</f>
        <v>0</v>
      </c>
      <c r="BB259" s="166">
        <f>IF(AZ259=2,G259,0)</f>
        <v>0</v>
      </c>
      <c r="BC259" s="166">
        <f>IF(AZ259=3,G259,0)</f>
        <v>0</v>
      </c>
      <c r="BD259" s="166">
        <f>IF(AZ259=4,G259,0)</f>
        <v>0</v>
      </c>
      <c r="BE259" s="166">
        <f>IF(AZ259=5,G259,0)</f>
        <v>0</v>
      </c>
      <c r="CA259" s="199">
        <v>1</v>
      </c>
      <c r="CB259" s="199">
        <v>1</v>
      </c>
      <c r="CZ259" s="166">
        <v>0.19149</v>
      </c>
    </row>
    <row r="260" spans="1:15" ht="12.75">
      <c r="A260" s="200"/>
      <c r="B260" s="202"/>
      <c r="C260" s="203" t="s">
        <v>226</v>
      </c>
      <c r="D260" s="204"/>
      <c r="E260" s="205">
        <v>1.5</v>
      </c>
      <c r="F260" s="206"/>
      <c r="G260" s="207"/>
      <c r="M260" s="201" t="s">
        <v>226</v>
      </c>
      <c r="O260" s="192"/>
    </row>
    <row r="261" spans="1:15" ht="12.75">
      <c r="A261" s="200"/>
      <c r="B261" s="202"/>
      <c r="C261" s="203" t="s">
        <v>87</v>
      </c>
      <c r="D261" s="204"/>
      <c r="E261" s="205">
        <v>0</v>
      </c>
      <c r="F261" s="206"/>
      <c r="G261" s="207"/>
      <c r="M261" s="201" t="s">
        <v>87</v>
      </c>
      <c r="O261" s="192"/>
    </row>
    <row r="262" spans="1:15" ht="12.75">
      <c r="A262" s="200"/>
      <c r="B262" s="202"/>
      <c r="C262" s="203" t="s">
        <v>227</v>
      </c>
      <c r="D262" s="204"/>
      <c r="E262" s="205">
        <v>0</v>
      </c>
      <c r="F262" s="206"/>
      <c r="G262" s="207"/>
      <c r="M262" s="201" t="s">
        <v>227</v>
      </c>
      <c r="O262" s="192"/>
    </row>
    <row r="263" spans="1:15" ht="12.75">
      <c r="A263" s="200"/>
      <c r="B263" s="202"/>
      <c r="C263" s="203" t="s">
        <v>89</v>
      </c>
      <c r="D263" s="204"/>
      <c r="E263" s="205">
        <v>0</v>
      </c>
      <c r="F263" s="206"/>
      <c r="G263" s="207"/>
      <c r="M263" s="201" t="s">
        <v>89</v>
      </c>
      <c r="O263" s="192"/>
    </row>
    <row r="264" spans="1:15" ht="12.75">
      <c r="A264" s="200"/>
      <c r="B264" s="202"/>
      <c r="C264" s="203" t="s">
        <v>228</v>
      </c>
      <c r="D264" s="204"/>
      <c r="E264" s="205">
        <v>0</v>
      </c>
      <c r="F264" s="206"/>
      <c r="G264" s="207"/>
      <c r="M264" s="201" t="s">
        <v>228</v>
      </c>
      <c r="O264" s="192"/>
    </row>
    <row r="265" spans="1:15" ht="12.75">
      <c r="A265" s="200"/>
      <c r="B265" s="202"/>
      <c r="C265" s="203" t="s">
        <v>91</v>
      </c>
      <c r="D265" s="204"/>
      <c r="E265" s="205">
        <v>0</v>
      </c>
      <c r="F265" s="206"/>
      <c r="G265" s="207"/>
      <c r="M265" s="201" t="s">
        <v>91</v>
      </c>
      <c r="O265" s="192"/>
    </row>
    <row r="266" spans="1:15" ht="12.75">
      <c r="A266" s="200"/>
      <c r="B266" s="202"/>
      <c r="C266" s="203" t="s">
        <v>229</v>
      </c>
      <c r="D266" s="204"/>
      <c r="E266" s="205">
        <v>0</v>
      </c>
      <c r="F266" s="206"/>
      <c r="G266" s="207"/>
      <c r="M266" s="201" t="s">
        <v>229</v>
      </c>
      <c r="O266" s="192"/>
    </row>
    <row r="267" spans="1:15" ht="12.75">
      <c r="A267" s="200"/>
      <c r="B267" s="202"/>
      <c r="C267" s="203" t="s">
        <v>230</v>
      </c>
      <c r="D267" s="204"/>
      <c r="E267" s="205">
        <v>1.5</v>
      </c>
      <c r="F267" s="206"/>
      <c r="G267" s="207"/>
      <c r="M267" s="201" t="s">
        <v>230</v>
      </c>
      <c r="O267" s="192"/>
    </row>
    <row r="268" spans="1:15" ht="12.75">
      <c r="A268" s="200"/>
      <c r="B268" s="202"/>
      <c r="C268" s="203" t="s">
        <v>231</v>
      </c>
      <c r="D268" s="204"/>
      <c r="E268" s="205">
        <v>1.5</v>
      </c>
      <c r="F268" s="206"/>
      <c r="G268" s="207"/>
      <c r="M268" s="201" t="s">
        <v>231</v>
      </c>
      <c r="O268" s="192"/>
    </row>
    <row r="269" spans="1:15" ht="12.75">
      <c r="A269" s="200"/>
      <c r="B269" s="202"/>
      <c r="C269" s="203" t="s">
        <v>95</v>
      </c>
      <c r="D269" s="204"/>
      <c r="E269" s="205">
        <v>0</v>
      </c>
      <c r="F269" s="206"/>
      <c r="G269" s="207"/>
      <c r="M269" s="201" t="s">
        <v>95</v>
      </c>
      <c r="O269" s="192"/>
    </row>
    <row r="270" spans="1:15" ht="12.75">
      <c r="A270" s="200"/>
      <c r="B270" s="202"/>
      <c r="C270" s="203" t="s">
        <v>232</v>
      </c>
      <c r="D270" s="204"/>
      <c r="E270" s="205">
        <v>1.5</v>
      </c>
      <c r="F270" s="206"/>
      <c r="G270" s="207"/>
      <c r="M270" s="201" t="s">
        <v>232</v>
      </c>
      <c r="O270" s="192"/>
    </row>
    <row r="271" spans="1:15" ht="12.75">
      <c r="A271" s="200"/>
      <c r="B271" s="202"/>
      <c r="C271" s="203" t="s">
        <v>97</v>
      </c>
      <c r="D271" s="204"/>
      <c r="E271" s="205">
        <v>0</v>
      </c>
      <c r="F271" s="206"/>
      <c r="G271" s="207"/>
      <c r="M271" s="201" t="s">
        <v>97</v>
      </c>
      <c r="O271" s="192"/>
    </row>
    <row r="272" spans="1:15" ht="12.75">
      <c r="A272" s="200"/>
      <c r="B272" s="202"/>
      <c r="C272" s="203" t="s">
        <v>233</v>
      </c>
      <c r="D272" s="204"/>
      <c r="E272" s="205">
        <v>0</v>
      </c>
      <c r="F272" s="206"/>
      <c r="G272" s="207"/>
      <c r="M272" s="201" t="s">
        <v>233</v>
      </c>
      <c r="O272" s="192"/>
    </row>
    <row r="273" spans="1:15" ht="12.75">
      <c r="A273" s="200"/>
      <c r="B273" s="202"/>
      <c r="C273" s="203" t="s">
        <v>234</v>
      </c>
      <c r="D273" s="204"/>
      <c r="E273" s="205">
        <v>0</v>
      </c>
      <c r="F273" s="206"/>
      <c r="G273" s="207"/>
      <c r="M273" s="201" t="s">
        <v>234</v>
      </c>
      <c r="O273" s="192"/>
    </row>
    <row r="274" spans="1:15" ht="12.75">
      <c r="A274" s="200"/>
      <c r="B274" s="202"/>
      <c r="C274" s="203" t="s">
        <v>100</v>
      </c>
      <c r="D274" s="204"/>
      <c r="E274" s="205">
        <v>0</v>
      </c>
      <c r="F274" s="206"/>
      <c r="G274" s="207"/>
      <c r="M274" s="201" t="s">
        <v>100</v>
      </c>
      <c r="O274" s="192"/>
    </row>
    <row r="275" spans="1:15" ht="12.75">
      <c r="A275" s="200"/>
      <c r="B275" s="202"/>
      <c r="C275" s="203" t="s">
        <v>195</v>
      </c>
      <c r="D275" s="204"/>
      <c r="E275" s="205">
        <v>0</v>
      </c>
      <c r="F275" s="206"/>
      <c r="G275" s="207"/>
      <c r="M275" s="201" t="s">
        <v>195</v>
      </c>
      <c r="O275" s="192"/>
    </row>
    <row r="276" spans="1:15" ht="12.75">
      <c r="A276" s="200"/>
      <c r="B276" s="202"/>
      <c r="C276" s="203" t="s">
        <v>235</v>
      </c>
      <c r="D276" s="204"/>
      <c r="E276" s="205">
        <v>0</v>
      </c>
      <c r="F276" s="206"/>
      <c r="G276" s="207"/>
      <c r="M276" s="201" t="s">
        <v>235</v>
      </c>
      <c r="O276" s="192"/>
    </row>
    <row r="277" spans="1:15" ht="12.75">
      <c r="A277" s="200"/>
      <c r="B277" s="202"/>
      <c r="C277" s="203" t="s">
        <v>103</v>
      </c>
      <c r="D277" s="204"/>
      <c r="E277" s="205">
        <v>0</v>
      </c>
      <c r="F277" s="206"/>
      <c r="G277" s="207"/>
      <c r="M277" s="201" t="s">
        <v>103</v>
      </c>
      <c r="O277" s="192"/>
    </row>
    <row r="278" spans="1:57" ht="12.75">
      <c r="A278" s="208"/>
      <c r="B278" s="209" t="s">
        <v>75</v>
      </c>
      <c r="C278" s="210" t="str">
        <f>CONCATENATE(B239," ",C239)</f>
        <v>91 Doplňující práce na komunikaci</v>
      </c>
      <c r="D278" s="211"/>
      <c r="E278" s="212"/>
      <c r="F278" s="213"/>
      <c r="G278" s="214">
        <f>SUM(G239:G277)</f>
        <v>0</v>
      </c>
      <c r="O278" s="192">
        <v>4</v>
      </c>
      <c r="BA278" s="215">
        <f>SUM(BA239:BA277)</f>
        <v>0</v>
      </c>
      <c r="BB278" s="215">
        <f>SUM(BB239:BB277)</f>
        <v>0</v>
      </c>
      <c r="BC278" s="215">
        <f>SUM(BC239:BC277)</f>
        <v>0</v>
      </c>
      <c r="BD278" s="215">
        <f>SUM(BD239:BD277)</f>
        <v>0</v>
      </c>
      <c r="BE278" s="215">
        <f>SUM(BE239:BE277)</f>
        <v>0</v>
      </c>
    </row>
    <row r="279" spans="1:15" ht="12.75">
      <c r="A279" s="185" t="s">
        <v>72</v>
      </c>
      <c r="B279" s="186" t="s">
        <v>236</v>
      </c>
      <c r="C279" s="187" t="s">
        <v>237</v>
      </c>
      <c r="D279" s="188"/>
      <c r="E279" s="189"/>
      <c r="F279" s="189"/>
      <c r="G279" s="190"/>
      <c r="H279" s="191"/>
      <c r="I279" s="191"/>
      <c r="O279" s="192">
        <v>1</v>
      </c>
    </row>
    <row r="280" spans="1:104" ht="12.75">
      <c r="A280" s="193">
        <v>15</v>
      </c>
      <c r="B280" s="194" t="s">
        <v>238</v>
      </c>
      <c r="C280" s="195" t="s">
        <v>239</v>
      </c>
      <c r="D280" s="196" t="s">
        <v>240</v>
      </c>
      <c r="E280" s="197">
        <v>35.5877</v>
      </c>
      <c r="F280" s="197">
        <v>0</v>
      </c>
      <c r="G280" s="198">
        <f>E280*F280</f>
        <v>0</v>
      </c>
      <c r="O280" s="192">
        <v>2</v>
      </c>
      <c r="AA280" s="166">
        <v>8</v>
      </c>
      <c r="AB280" s="166">
        <v>0</v>
      </c>
      <c r="AC280" s="166">
        <v>3</v>
      </c>
      <c r="AZ280" s="166">
        <v>1</v>
      </c>
      <c r="BA280" s="166">
        <f>IF(AZ280=1,G280,0)</f>
        <v>0</v>
      </c>
      <c r="BB280" s="166">
        <f>IF(AZ280=2,G280,0)</f>
        <v>0</v>
      </c>
      <c r="BC280" s="166">
        <f>IF(AZ280=3,G280,0)</f>
        <v>0</v>
      </c>
      <c r="BD280" s="166">
        <f>IF(AZ280=4,G280,0)</f>
        <v>0</v>
      </c>
      <c r="BE280" s="166">
        <f>IF(AZ280=5,G280,0)</f>
        <v>0</v>
      </c>
      <c r="CA280" s="199">
        <v>8</v>
      </c>
      <c r="CB280" s="199">
        <v>0</v>
      </c>
      <c r="CZ280" s="166">
        <v>0</v>
      </c>
    </row>
    <row r="281" spans="1:57" ht="12.75">
      <c r="A281" s="208"/>
      <c r="B281" s="209" t="s">
        <v>75</v>
      </c>
      <c r="C281" s="210" t="str">
        <f>CONCATENATE(B279," ",C279)</f>
        <v>96 Bourání konstrukcí</v>
      </c>
      <c r="D281" s="211"/>
      <c r="E281" s="212"/>
      <c r="F281" s="213"/>
      <c r="G281" s="214">
        <f>SUM(G279:G280)</f>
        <v>0</v>
      </c>
      <c r="O281" s="192">
        <v>4</v>
      </c>
      <c r="BA281" s="215">
        <f>SUM(BA279:BA280)</f>
        <v>0</v>
      </c>
      <c r="BB281" s="215">
        <f>SUM(BB279:BB280)</f>
        <v>0</v>
      </c>
      <c r="BC281" s="215">
        <f>SUM(BC279:BC280)</f>
        <v>0</v>
      </c>
      <c r="BD281" s="215">
        <f>SUM(BD279:BD280)</f>
        <v>0</v>
      </c>
      <c r="BE281" s="215">
        <f>SUM(BE279:BE280)</f>
        <v>0</v>
      </c>
    </row>
    <row r="282" spans="1:15" ht="12.75">
      <c r="A282" s="185" t="s">
        <v>72</v>
      </c>
      <c r="B282" s="186" t="s">
        <v>241</v>
      </c>
      <c r="C282" s="187" t="s">
        <v>242</v>
      </c>
      <c r="D282" s="188"/>
      <c r="E282" s="189"/>
      <c r="F282" s="189"/>
      <c r="G282" s="190"/>
      <c r="H282" s="191"/>
      <c r="I282" s="191"/>
      <c r="O282" s="192">
        <v>1</v>
      </c>
    </row>
    <row r="283" spans="1:104" ht="12.75">
      <c r="A283" s="193">
        <v>16</v>
      </c>
      <c r="B283" s="194" t="s">
        <v>243</v>
      </c>
      <c r="C283" s="195" t="s">
        <v>244</v>
      </c>
      <c r="D283" s="196" t="s">
        <v>240</v>
      </c>
      <c r="E283" s="197">
        <v>35.5877</v>
      </c>
      <c r="F283" s="197">
        <v>0</v>
      </c>
      <c r="G283" s="198">
        <f>E283*F283</f>
        <v>0</v>
      </c>
      <c r="O283" s="192">
        <v>2</v>
      </c>
      <c r="AA283" s="166">
        <v>8</v>
      </c>
      <c r="AB283" s="166">
        <v>0</v>
      </c>
      <c r="AC283" s="166">
        <v>3</v>
      </c>
      <c r="AZ283" s="166">
        <v>1</v>
      </c>
      <c r="BA283" s="166">
        <f>IF(AZ283=1,G283,0)</f>
        <v>0</v>
      </c>
      <c r="BB283" s="166">
        <f>IF(AZ283=2,G283,0)</f>
        <v>0</v>
      </c>
      <c r="BC283" s="166">
        <f>IF(AZ283=3,G283,0)</f>
        <v>0</v>
      </c>
      <c r="BD283" s="166">
        <f>IF(AZ283=4,G283,0)</f>
        <v>0</v>
      </c>
      <c r="BE283" s="166">
        <f>IF(AZ283=5,G283,0)</f>
        <v>0</v>
      </c>
      <c r="CA283" s="199">
        <v>8</v>
      </c>
      <c r="CB283" s="199">
        <v>0</v>
      </c>
      <c r="CZ283" s="166">
        <v>0</v>
      </c>
    </row>
    <row r="284" spans="1:57" ht="12.75">
      <c r="A284" s="208"/>
      <c r="B284" s="209" t="s">
        <v>75</v>
      </c>
      <c r="C284" s="210" t="str">
        <f>CONCATENATE(B282," ",C282)</f>
        <v>97 Prorážení otvorů</v>
      </c>
      <c r="D284" s="211"/>
      <c r="E284" s="212"/>
      <c r="F284" s="213"/>
      <c r="G284" s="214">
        <f>SUM(G282:G283)</f>
        <v>0</v>
      </c>
      <c r="O284" s="192">
        <v>4</v>
      </c>
      <c r="BA284" s="215">
        <f>SUM(BA282:BA283)</f>
        <v>0</v>
      </c>
      <c r="BB284" s="215">
        <f>SUM(BB282:BB283)</f>
        <v>0</v>
      </c>
      <c r="BC284" s="215">
        <f>SUM(BC282:BC283)</f>
        <v>0</v>
      </c>
      <c r="BD284" s="215">
        <f>SUM(BD282:BD283)</f>
        <v>0</v>
      </c>
      <c r="BE284" s="215">
        <f>SUM(BE282:BE283)</f>
        <v>0</v>
      </c>
    </row>
    <row r="285" spans="1:15" ht="12.75">
      <c r="A285" s="185" t="s">
        <v>72</v>
      </c>
      <c r="B285" s="186" t="s">
        <v>245</v>
      </c>
      <c r="C285" s="187" t="s">
        <v>246</v>
      </c>
      <c r="D285" s="188"/>
      <c r="E285" s="189"/>
      <c r="F285" s="189"/>
      <c r="G285" s="190"/>
      <c r="H285" s="191"/>
      <c r="I285" s="191"/>
      <c r="O285" s="192">
        <v>1</v>
      </c>
    </row>
    <row r="286" spans="1:104" ht="12.75">
      <c r="A286" s="193">
        <v>17</v>
      </c>
      <c r="B286" s="194" t="s">
        <v>247</v>
      </c>
      <c r="C286" s="195" t="s">
        <v>248</v>
      </c>
      <c r="D286" s="196" t="s">
        <v>240</v>
      </c>
      <c r="E286" s="197">
        <v>476.372988</v>
      </c>
      <c r="F286" s="197">
        <v>0</v>
      </c>
      <c r="G286" s="198">
        <f>E286*F286</f>
        <v>0</v>
      </c>
      <c r="O286" s="192">
        <v>2</v>
      </c>
      <c r="AA286" s="166">
        <v>7</v>
      </c>
      <c r="AB286" s="166">
        <v>1</v>
      </c>
      <c r="AC286" s="166">
        <v>2</v>
      </c>
      <c r="AZ286" s="166">
        <v>1</v>
      </c>
      <c r="BA286" s="166">
        <f>IF(AZ286=1,G286,0)</f>
        <v>0</v>
      </c>
      <c r="BB286" s="166">
        <f>IF(AZ286=2,G286,0)</f>
        <v>0</v>
      </c>
      <c r="BC286" s="166">
        <f>IF(AZ286=3,G286,0)</f>
        <v>0</v>
      </c>
      <c r="BD286" s="166">
        <f>IF(AZ286=4,G286,0)</f>
        <v>0</v>
      </c>
      <c r="BE286" s="166">
        <f>IF(AZ286=5,G286,0)</f>
        <v>0</v>
      </c>
      <c r="CA286" s="199">
        <v>7</v>
      </c>
      <c r="CB286" s="199">
        <v>1</v>
      </c>
      <c r="CZ286" s="166">
        <v>0</v>
      </c>
    </row>
    <row r="287" spans="1:57" ht="12.75">
      <c r="A287" s="208"/>
      <c r="B287" s="209" t="s">
        <v>75</v>
      </c>
      <c r="C287" s="210" t="str">
        <f>CONCATENATE(B285," ",C285)</f>
        <v>99 Staveništní přesun hmot</v>
      </c>
      <c r="D287" s="211"/>
      <c r="E287" s="212"/>
      <c r="F287" s="213"/>
      <c r="G287" s="214">
        <f>SUM(G285:G286)</f>
        <v>0</v>
      </c>
      <c r="O287" s="192">
        <v>4</v>
      </c>
      <c r="BA287" s="215">
        <f>SUM(BA285:BA286)</f>
        <v>0</v>
      </c>
      <c r="BB287" s="215">
        <f>SUM(BB285:BB286)</f>
        <v>0</v>
      </c>
      <c r="BC287" s="215">
        <f>SUM(BC285:BC286)</f>
        <v>0</v>
      </c>
      <c r="BD287" s="215">
        <f>SUM(BD285:BD286)</f>
        <v>0</v>
      </c>
      <c r="BE287" s="215">
        <f>SUM(BE285:BE286)</f>
        <v>0</v>
      </c>
    </row>
    <row r="288" spans="1:15" ht="12.75">
      <c r="A288" s="185" t="s">
        <v>72</v>
      </c>
      <c r="B288" s="186" t="s">
        <v>249</v>
      </c>
      <c r="C288" s="187" t="s">
        <v>250</v>
      </c>
      <c r="D288" s="188"/>
      <c r="E288" s="189"/>
      <c r="F288" s="189"/>
      <c r="G288" s="190"/>
      <c r="H288" s="191"/>
      <c r="I288" s="191"/>
      <c r="O288" s="192">
        <v>1</v>
      </c>
    </row>
    <row r="289" spans="1:104" ht="12.75">
      <c r="A289" s="193">
        <v>18</v>
      </c>
      <c r="B289" s="194" t="s">
        <v>251</v>
      </c>
      <c r="C289" s="195" t="s">
        <v>252</v>
      </c>
      <c r="D289" s="196" t="s">
        <v>106</v>
      </c>
      <c r="E289" s="197">
        <v>374</v>
      </c>
      <c r="F289" s="197">
        <v>0</v>
      </c>
      <c r="G289" s="198">
        <f>E289*F289</f>
        <v>0</v>
      </c>
      <c r="O289" s="192">
        <v>2</v>
      </c>
      <c r="AA289" s="166">
        <v>1</v>
      </c>
      <c r="AB289" s="166">
        <v>9</v>
      </c>
      <c r="AC289" s="166">
        <v>9</v>
      </c>
      <c r="AZ289" s="166">
        <v>4</v>
      </c>
      <c r="BA289" s="166">
        <f>IF(AZ289=1,G289,0)</f>
        <v>0</v>
      </c>
      <c r="BB289" s="166">
        <f>IF(AZ289=2,G289,0)</f>
        <v>0</v>
      </c>
      <c r="BC289" s="166">
        <f>IF(AZ289=3,G289,0)</f>
        <v>0</v>
      </c>
      <c r="BD289" s="166">
        <f>IF(AZ289=4,G289,0)</f>
        <v>0</v>
      </c>
      <c r="BE289" s="166">
        <f>IF(AZ289=5,G289,0)</f>
        <v>0</v>
      </c>
      <c r="CA289" s="199">
        <v>1</v>
      </c>
      <c r="CB289" s="199">
        <v>9</v>
      </c>
      <c r="CZ289" s="166">
        <v>0.0099</v>
      </c>
    </row>
    <row r="290" spans="1:15" ht="12.75">
      <c r="A290" s="200"/>
      <c r="B290" s="202"/>
      <c r="C290" s="203" t="s">
        <v>253</v>
      </c>
      <c r="D290" s="204"/>
      <c r="E290" s="205">
        <v>24</v>
      </c>
      <c r="F290" s="206"/>
      <c r="G290" s="207"/>
      <c r="M290" s="201" t="s">
        <v>253</v>
      </c>
      <c r="O290" s="192"/>
    </row>
    <row r="291" spans="1:15" ht="12.75">
      <c r="A291" s="200"/>
      <c r="B291" s="202"/>
      <c r="C291" s="203" t="s">
        <v>87</v>
      </c>
      <c r="D291" s="204"/>
      <c r="E291" s="205">
        <v>0</v>
      </c>
      <c r="F291" s="206"/>
      <c r="G291" s="207"/>
      <c r="M291" s="201" t="s">
        <v>87</v>
      </c>
      <c r="O291" s="192"/>
    </row>
    <row r="292" spans="1:15" ht="12.75">
      <c r="A292" s="200"/>
      <c r="B292" s="202"/>
      <c r="C292" s="203" t="s">
        <v>108</v>
      </c>
      <c r="D292" s="204"/>
      <c r="E292" s="205">
        <v>17</v>
      </c>
      <c r="F292" s="206"/>
      <c r="G292" s="207"/>
      <c r="M292" s="201" t="s">
        <v>108</v>
      </c>
      <c r="O292" s="192"/>
    </row>
    <row r="293" spans="1:15" ht="12.75">
      <c r="A293" s="200"/>
      <c r="B293" s="202"/>
      <c r="C293" s="203" t="s">
        <v>213</v>
      </c>
      <c r="D293" s="204"/>
      <c r="E293" s="205">
        <v>30</v>
      </c>
      <c r="F293" s="206"/>
      <c r="G293" s="207"/>
      <c r="M293" s="201" t="s">
        <v>213</v>
      </c>
      <c r="O293" s="192"/>
    </row>
    <row r="294" spans="1:15" ht="12.75">
      <c r="A294" s="200"/>
      <c r="B294" s="202"/>
      <c r="C294" s="203" t="s">
        <v>254</v>
      </c>
      <c r="D294" s="204"/>
      <c r="E294" s="205">
        <v>25</v>
      </c>
      <c r="F294" s="206"/>
      <c r="G294" s="207"/>
      <c r="M294" s="201" t="s">
        <v>254</v>
      </c>
      <c r="O294" s="192"/>
    </row>
    <row r="295" spans="1:15" ht="12.75">
      <c r="A295" s="200"/>
      <c r="B295" s="202"/>
      <c r="C295" s="203" t="s">
        <v>215</v>
      </c>
      <c r="D295" s="204"/>
      <c r="E295" s="205">
        <v>75</v>
      </c>
      <c r="F295" s="206"/>
      <c r="G295" s="207"/>
      <c r="M295" s="201" t="s">
        <v>215</v>
      </c>
      <c r="O295" s="192"/>
    </row>
    <row r="296" spans="1:15" ht="12.75">
      <c r="A296" s="200"/>
      <c r="B296" s="202"/>
      <c r="C296" s="203" t="s">
        <v>216</v>
      </c>
      <c r="D296" s="204"/>
      <c r="E296" s="205">
        <v>20</v>
      </c>
      <c r="F296" s="206"/>
      <c r="G296" s="207"/>
      <c r="M296" s="201" t="s">
        <v>216</v>
      </c>
      <c r="O296" s="192"/>
    </row>
    <row r="297" spans="1:15" ht="12.75">
      <c r="A297" s="200"/>
      <c r="B297" s="202"/>
      <c r="C297" s="203" t="s">
        <v>217</v>
      </c>
      <c r="D297" s="204"/>
      <c r="E297" s="205">
        <v>21</v>
      </c>
      <c r="F297" s="206"/>
      <c r="G297" s="207"/>
      <c r="M297" s="201" t="s">
        <v>217</v>
      </c>
      <c r="O297" s="192"/>
    </row>
    <row r="298" spans="1:15" ht="12.75">
      <c r="A298" s="200"/>
      <c r="B298" s="202"/>
      <c r="C298" s="203" t="s">
        <v>218</v>
      </c>
      <c r="D298" s="204"/>
      <c r="E298" s="205">
        <v>23</v>
      </c>
      <c r="F298" s="206"/>
      <c r="G298" s="207"/>
      <c r="M298" s="201" t="s">
        <v>218</v>
      </c>
      <c r="O298" s="192"/>
    </row>
    <row r="299" spans="1:15" ht="12.75">
      <c r="A299" s="200"/>
      <c r="B299" s="202"/>
      <c r="C299" s="203" t="s">
        <v>219</v>
      </c>
      <c r="D299" s="204"/>
      <c r="E299" s="205">
        <v>14</v>
      </c>
      <c r="F299" s="206"/>
      <c r="G299" s="207"/>
      <c r="M299" s="201" t="s">
        <v>219</v>
      </c>
      <c r="O299" s="192"/>
    </row>
    <row r="300" spans="1:15" ht="12.75">
      <c r="A300" s="200"/>
      <c r="B300" s="202"/>
      <c r="C300" s="203" t="s">
        <v>220</v>
      </c>
      <c r="D300" s="204"/>
      <c r="E300" s="205">
        <v>12</v>
      </c>
      <c r="F300" s="206"/>
      <c r="G300" s="207"/>
      <c r="M300" s="201" t="s">
        <v>220</v>
      </c>
      <c r="O300" s="192"/>
    </row>
    <row r="301" spans="1:15" ht="12.75">
      <c r="A301" s="200"/>
      <c r="B301" s="202"/>
      <c r="C301" s="203" t="s">
        <v>221</v>
      </c>
      <c r="D301" s="204"/>
      <c r="E301" s="205">
        <v>18</v>
      </c>
      <c r="F301" s="206"/>
      <c r="G301" s="207"/>
      <c r="M301" s="201" t="s">
        <v>221</v>
      </c>
      <c r="O301" s="192"/>
    </row>
    <row r="302" spans="1:15" ht="12.75">
      <c r="A302" s="200"/>
      <c r="B302" s="202"/>
      <c r="C302" s="203" t="s">
        <v>112</v>
      </c>
      <c r="D302" s="204"/>
      <c r="E302" s="205">
        <v>23</v>
      </c>
      <c r="F302" s="206"/>
      <c r="G302" s="207"/>
      <c r="M302" s="201" t="s">
        <v>112</v>
      </c>
      <c r="O302" s="192"/>
    </row>
    <row r="303" spans="1:15" ht="12.75">
      <c r="A303" s="200"/>
      <c r="B303" s="202"/>
      <c r="C303" s="203" t="s">
        <v>113</v>
      </c>
      <c r="D303" s="204"/>
      <c r="E303" s="205">
        <v>28</v>
      </c>
      <c r="F303" s="206"/>
      <c r="G303" s="207"/>
      <c r="M303" s="201" t="s">
        <v>113</v>
      </c>
      <c r="O303" s="192"/>
    </row>
    <row r="304" spans="1:15" ht="12.75">
      <c r="A304" s="200"/>
      <c r="B304" s="202"/>
      <c r="C304" s="203" t="s">
        <v>100</v>
      </c>
      <c r="D304" s="204"/>
      <c r="E304" s="205">
        <v>0</v>
      </c>
      <c r="F304" s="206"/>
      <c r="G304" s="207"/>
      <c r="M304" s="201" t="s">
        <v>100</v>
      </c>
      <c r="O304" s="192"/>
    </row>
    <row r="305" spans="1:15" ht="12.75">
      <c r="A305" s="200"/>
      <c r="B305" s="202"/>
      <c r="C305" s="203" t="s">
        <v>222</v>
      </c>
      <c r="D305" s="204"/>
      <c r="E305" s="205">
        <v>11</v>
      </c>
      <c r="F305" s="206"/>
      <c r="G305" s="207"/>
      <c r="M305" s="201" t="s">
        <v>222</v>
      </c>
      <c r="O305" s="192"/>
    </row>
    <row r="306" spans="1:15" ht="12.75">
      <c r="A306" s="200"/>
      <c r="B306" s="202"/>
      <c r="C306" s="203" t="s">
        <v>255</v>
      </c>
      <c r="D306" s="204"/>
      <c r="E306" s="205">
        <v>12</v>
      </c>
      <c r="F306" s="206"/>
      <c r="G306" s="207"/>
      <c r="M306" s="201" t="s">
        <v>255</v>
      </c>
      <c r="O306" s="192"/>
    </row>
    <row r="307" spans="1:15" ht="12.75">
      <c r="A307" s="200"/>
      <c r="B307" s="202"/>
      <c r="C307" s="203" t="s">
        <v>223</v>
      </c>
      <c r="D307" s="204"/>
      <c r="E307" s="205">
        <v>21</v>
      </c>
      <c r="F307" s="206"/>
      <c r="G307" s="207"/>
      <c r="M307" s="201" t="s">
        <v>223</v>
      </c>
      <c r="O307" s="192"/>
    </row>
    <row r="308" spans="1:104" ht="12.75">
      <c r="A308" s="193">
        <v>19</v>
      </c>
      <c r="B308" s="194" t="s">
        <v>256</v>
      </c>
      <c r="C308" s="195" t="s">
        <v>257</v>
      </c>
      <c r="D308" s="196" t="s">
        <v>85</v>
      </c>
      <c r="E308" s="197">
        <v>221.65</v>
      </c>
      <c r="F308" s="197">
        <v>0</v>
      </c>
      <c r="G308" s="198">
        <f>E308*F308</f>
        <v>0</v>
      </c>
      <c r="O308" s="192">
        <v>2</v>
      </c>
      <c r="AA308" s="166">
        <v>1</v>
      </c>
      <c r="AB308" s="166">
        <v>9</v>
      </c>
      <c r="AC308" s="166">
        <v>9</v>
      </c>
      <c r="AZ308" s="166">
        <v>4</v>
      </c>
      <c r="BA308" s="166">
        <f>IF(AZ308=1,G308,0)</f>
        <v>0</v>
      </c>
      <c r="BB308" s="166">
        <f>IF(AZ308=2,G308,0)</f>
        <v>0</v>
      </c>
      <c r="BC308" s="166">
        <f>IF(AZ308=3,G308,0)</f>
        <v>0</v>
      </c>
      <c r="BD308" s="166">
        <f>IF(AZ308=4,G308,0)</f>
        <v>0</v>
      </c>
      <c r="BE308" s="166">
        <f>IF(AZ308=5,G308,0)</f>
        <v>0</v>
      </c>
      <c r="CA308" s="199">
        <v>1</v>
      </c>
      <c r="CB308" s="199">
        <v>9</v>
      </c>
      <c r="CZ308" s="166">
        <v>0</v>
      </c>
    </row>
    <row r="309" spans="1:15" ht="12.75">
      <c r="A309" s="200"/>
      <c r="B309" s="202"/>
      <c r="C309" s="203" t="s">
        <v>86</v>
      </c>
      <c r="D309" s="204"/>
      <c r="E309" s="205">
        <v>36</v>
      </c>
      <c r="F309" s="206"/>
      <c r="G309" s="207"/>
      <c r="M309" s="201" t="s">
        <v>86</v>
      </c>
      <c r="O309" s="192"/>
    </row>
    <row r="310" spans="1:15" ht="12.75">
      <c r="A310" s="200"/>
      <c r="B310" s="202"/>
      <c r="C310" s="203" t="s">
        <v>87</v>
      </c>
      <c r="D310" s="204"/>
      <c r="E310" s="205">
        <v>0</v>
      </c>
      <c r="F310" s="206"/>
      <c r="G310" s="207"/>
      <c r="M310" s="201" t="s">
        <v>87</v>
      </c>
      <c r="O310" s="192"/>
    </row>
    <row r="311" spans="1:15" ht="12.75">
      <c r="A311" s="200"/>
      <c r="B311" s="202"/>
      <c r="C311" s="203" t="s">
        <v>88</v>
      </c>
      <c r="D311" s="204"/>
      <c r="E311" s="205">
        <v>25.5</v>
      </c>
      <c r="F311" s="206"/>
      <c r="G311" s="207"/>
      <c r="M311" s="201" t="s">
        <v>88</v>
      </c>
      <c r="O311" s="192"/>
    </row>
    <row r="312" spans="1:15" ht="12.75">
      <c r="A312" s="200"/>
      <c r="B312" s="202"/>
      <c r="C312" s="203" t="s">
        <v>89</v>
      </c>
      <c r="D312" s="204"/>
      <c r="E312" s="205">
        <v>0</v>
      </c>
      <c r="F312" s="206"/>
      <c r="G312" s="207"/>
      <c r="M312" s="201" t="s">
        <v>89</v>
      </c>
      <c r="O312" s="192"/>
    </row>
    <row r="313" spans="1:15" ht="12.75">
      <c r="A313" s="200"/>
      <c r="B313" s="202"/>
      <c r="C313" s="203" t="s">
        <v>90</v>
      </c>
      <c r="D313" s="204"/>
      <c r="E313" s="205">
        <v>13.5</v>
      </c>
      <c r="F313" s="206"/>
      <c r="G313" s="207"/>
      <c r="M313" s="201" t="s">
        <v>90</v>
      </c>
      <c r="O313" s="192"/>
    </row>
    <row r="314" spans="1:15" ht="12.75">
      <c r="A314" s="200"/>
      <c r="B314" s="202"/>
      <c r="C314" s="203" t="s">
        <v>91</v>
      </c>
      <c r="D314" s="204"/>
      <c r="E314" s="205">
        <v>0</v>
      </c>
      <c r="F314" s="206"/>
      <c r="G314" s="207"/>
      <c r="M314" s="201" t="s">
        <v>91</v>
      </c>
      <c r="O314" s="192"/>
    </row>
    <row r="315" spans="1:15" ht="12.75">
      <c r="A315" s="200"/>
      <c r="B315" s="202"/>
      <c r="C315" s="203" t="s">
        <v>92</v>
      </c>
      <c r="D315" s="204"/>
      <c r="E315" s="205">
        <v>30</v>
      </c>
      <c r="F315" s="206"/>
      <c r="G315" s="207"/>
      <c r="M315" s="201" t="s">
        <v>92</v>
      </c>
      <c r="O315" s="192"/>
    </row>
    <row r="316" spans="1:15" ht="12.75">
      <c r="A316" s="200"/>
      <c r="B316" s="202"/>
      <c r="C316" s="203" t="s">
        <v>93</v>
      </c>
      <c r="D316" s="204"/>
      <c r="E316" s="205">
        <v>31.5</v>
      </c>
      <c r="F316" s="206"/>
      <c r="G316" s="207"/>
      <c r="M316" s="201" t="s">
        <v>93</v>
      </c>
      <c r="O316" s="192"/>
    </row>
    <row r="317" spans="1:15" ht="12.75">
      <c r="A317" s="200"/>
      <c r="B317" s="202"/>
      <c r="C317" s="203" t="s">
        <v>94</v>
      </c>
      <c r="D317" s="204"/>
      <c r="E317" s="205">
        <v>0</v>
      </c>
      <c r="F317" s="206"/>
      <c r="G317" s="207"/>
      <c r="M317" s="201" t="s">
        <v>94</v>
      </c>
      <c r="O317" s="192"/>
    </row>
    <row r="318" spans="1:15" ht="12.75">
      <c r="A318" s="200"/>
      <c r="B318" s="202"/>
      <c r="C318" s="203" t="s">
        <v>95</v>
      </c>
      <c r="D318" s="204"/>
      <c r="E318" s="205">
        <v>0</v>
      </c>
      <c r="F318" s="206"/>
      <c r="G318" s="207"/>
      <c r="M318" s="201" t="s">
        <v>95</v>
      </c>
      <c r="O318" s="192"/>
    </row>
    <row r="319" spans="1:15" ht="12.75">
      <c r="A319" s="200"/>
      <c r="B319" s="202"/>
      <c r="C319" s="203" t="s">
        <v>96</v>
      </c>
      <c r="D319" s="204"/>
      <c r="E319" s="205">
        <v>0</v>
      </c>
      <c r="F319" s="206"/>
      <c r="G319" s="207"/>
      <c r="M319" s="201" t="s">
        <v>96</v>
      </c>
      <c r="O319" s="192"/>
    </row>
    <row r="320" spans="1:15" ht="12.75">
      <c r="A320" s="200"/>
      <c r="B320" s="202"/>
      <c r="C320" s="203" t="s">
        <v>97</v>
      </c>
      <c r="D320" s="204"/>
      <c r="E320" s="205">
        <v>0</v>
      </c>
      <c r="F320" s="206"/>
      <c r="G320" s="207"/>
      <c r="M320" s="201" t="s">
        <v>97</v>
      </c>
      <c r="O320" s="192"/>
    </row>
    <row r="321" spans="1:15" ht="12.75">
      <c r="A321" s="200"/>
      <c r="B321" s="202"/>
      <c r="C321" s="203" t="s">
        <v>98</v>
      </c>
      <c r="D321" s="204"/>
      <c r="E321" s="205">
        <v>34.5</v>
      </c>
      <c r="F321" s="206"/>
      <c r="G321" s="207"/>
      <c r="M321" s="201" t="s">
        <v>98</v>
      </c>
      <c r="O321" s="192"/>
    </row>
    <row r="322" spans="1:15" ht="12.75">
      <c r="A322" s="200"/>
      <c r="B322" s="202"/>
      <c r="C322" s="203" t="s">
        <v>99</v>
      </c>
      <c r="D322" s="204"/>
      <c r="E322" s="205">
        <v>28.15</v>
      </c>
      <c r="F322" s="206"/>
      <c r="G322" s="207"/>
      <c r="M322" s="201" t="s">
        <v>99</v>
      </c>
      <c r="O322" s="192"/>
    </row>
    <row r="323" spans="1:15" ht="12.75">
      <c r="A323" s="200"/>
      <c r="B323" s="202"/>
      <c r="C323" s="203" t="s">
        <v>100</v>
      </c>
      <c r="D323" s="204"/>
      <c r="E323" s="205">
        <v>0</v>
      </c>
      <c r="F323" s="206"/>
      <c r="G323" s="207"/>
      <c r="M323" s="201" t="s">
        <v>100</v>
      </c>
      <c r="O323" s="192"/>
    </row>
    <row r="324" spans="1:15" ht="12.75">
      <c r="A324" s="200"/>
      <c r="B324" s="202"/>
      <c r="C324" s="203" t="s">
        <v>101</v>
      </c>
      <c r="D324" s="204"/>
      <c r="E324" s="205">
        <v>10.5</v>
      </c>
      <c r="F324" s="206"/>
      <c r="G324" s="207"/>
      <c r="M324" s="201" t="s">
        <v>101</v>
      </c>
      <c r="O324" s="192"/>
    </row>
    <row r="325" spans="1:15" ht="12.75">
      <c r="A325" s="200"/>
      <c r="B325" s="202"/>
      <c r="C325" s="203" t="s">
        <v>102</v>
      </c>
      <c r="D325" s="204"/>
      <c r="E325" s="205">
        <v>12</v>
      </c>
      <c r="F325" s="206"/>
      <c r="G325" s="207"/>
      <c r="M325" s="201" t="s">
        <v>102</v>
      </c>
      <c r="O325" s="192"/>
    </row>
    <row r="326" spans="1:15" ht="12.75">
      <c r="A326" s="200"/>
      <c r="B326" s="202"/>
      <c r="C326" s="203" t="s">
        <v>103</v>
      </c>
      <c r="D326" s="204"/>
      <c r="E326" s="205">
        <v>0</v>
      </c>
      <c r="F326" s="206"/>
      <c r="G326" s="207"/>
      <c r="M326" s="201" t="s">
        <v>103</v>
      </c>
      <c r="O326" s="192"/>
    </row>
    <row r="327" spans="1:57" ht="12.75">
      <c r="A327" s="208"/>
      <c r="B327" s="209" t="s">
        <v>75</v>
      </c>
      <c r="C327" s="210" t="str">
        <f>CONCATENATE(B288," ",C288)</f>
        <v>M46 Zemní práce při montážích</v>
      </c>
      <c r="D327" s="211"/>
      <c r="E327" s="212"/>
      <c r="F327" s="213"/>
      <c r="G327" s="214">
        <f>SUM(G288:G326)</f>
        <v>0</v>
      </c>
      <c r="O327" s="192">
        <v>4</v>
      </c>
      <c r="BA327" s="215">
        <f>SUM(BA288:BA326)</f>
        <v>0</v>
      </c>
      <c r="BB327" s="215">
        <f>SUM(BB288:BB326)</f>
        <v>0</v>
      </c>
      <c r="BC327" s="215">
        <f>SUM(BC288:BC326)</f>
        <v>0</v>
      </c>
      <c r="BD327" s="215">
        <f>SUM(BD288:BD326)</f>
        <v>0</v>
      </c>
      <c r="BE327" s="215">
        <f>SUM(BE288:BE326)</f>
        <v>0</v>
      </c>
    </row>
    <row r="328" ht="12.75">
      <c r="E328" s="166"/>
    </row>
    <row r="329" ht="12.75">
      <c r="E329" s="166"/>
    </row>
    <row r="330" ht="12.75">
      <c r="E330" s="166"/>
    </row>
    <row r="331" ht="12.75">
      <c r="E331" s="166"/>
    </row>
    <row r="332" ht="12.75">
      <c r="E332" s="166"/>
    </row>
    <row r="333" ht="12.75">
      <c r="E333" s="166"/>
    </row>
    <row r="334" ht="12.75">
      <c r="E334" s="166"/>
    </row>
    <row r="335" ht="12.75">
      <c r="E335" s="166"/>
    </row>
    <row r="336" ht="12.75">
      <c r="E336" s="166"/>
    </row>
    <row r="337" ht="12.75">
      <c r="E337" s="166"/>
    </row>
    <row r="338" ht="12.75">
      <c r="E338" s="166"/>
    </row>
    <row r="339" ht="12.75">
      <c r="E339" s="166"/>
    </row>
    <row r="340" ht="12.75">
      <c r="E340" s="166"/>
    </row>
    <row r="341" ht="12.75">
      <c r="E341" s="166"/>
    </row>
    <row r="342" ht="12.75">
      <c r="E342" s="166"/>
    </row>
    <row r="343" ht="12.75">
      <c r="E343" s="166"/>
    </row>
    <row r="344" ht="12.75">
      <c r="E344" s="166"/>
    </row>
    <row r="345" ht="12.75">
      <c r="E345" s="166"/>
    </row>
    <row r="346" ht="12.75">
      <c r="E346" s="166"/>
    </row>
    <row r="347" ht="12.75">
      <c r="E347" s="166"/>
    </row>
    <row r="348" ht="12.75">
      <c r="E348" s="166"/>
    </row>
    <row r="349" ht="12.75">
      <c r="E349" s="166"/>
    </row>
    <row r="350" ht="12.75">
      <c r="E350" s="166"/>
    </row>
    <row r="351" spans="1:7" ht="12.75">
      <c r="A351" s="216"/>
      <c r="B351" s="216"/>
      <c r="C351" s="216"/>
      <c r="D351" s="216"/>
      <c r="E351" s="216"/>
      <c r="F351" s="216"/>
      <c r="G351" s="216"/>
    </row>
    <row r="352" spans="1:7" ht="12.75">
      <c r="A352" s="216"/>
      <c r="B352" s="216"/>
      <c r="C352" s="216"/>
      <c r="D352" s="216"/>
      <c r="E352" s="216"/>
      <c r="F352" s="216"/>
      <c r="G352" s="216"/>
    </row>
    <row r="353" spans="1:7" ht="12.75">
      <c r="A353" s="216"/>
      <c r="B353" s="216"/>
      <c r="C353" s="216"/>
      <c r="D353" s="216"/>
      <c r="E353" s="216"/>
      <c r="F353" s="216"/>
      <c r="G353" s="216"/>
    </row>
    <row r="354" spans="1:7" ht="12.75">
      <c r="A354" s="216"/>
      <c r="B354" s="216"/>
      <c r="C354" s="216"/>
      <c r="D354" s="216"/>
      <c r="E354" s="216"/>
      <c r="F354" s="216"/>
      <c r="G354" s="216"/>
    </row>
    <row r="355" ht="12.75">
      <c r="E355" s="166"/>
    </row>
    <row r="356" ht="12.75">
      <c r="E356" s="166"/>
    </row>
    <row r="357" ht="12.75">
      <c r="E357" s="166"/>
    </row>
    <row r="358" ht="12.75">
      <c r="E358" s="166"/>
    </row>
    <row r="359" ht="12.75">
      <c r="E359" s="166"/>
    </row>
    <row r="360" ht="12.75">
      <c r="E360" s="166"/>
    </row>
    <row r="361" ht="12.75">
      <c r="E361" s="166"/>
    </row>
    <row r="362" ht="12.75">
      <c r="E362" s="166"/>
    </row>
    <row r="363" ht="12.75">
      <c r="E363" s="166"/>
    </row>
    <row r="364" ht="12.75">
      <c r="E364" s="166"/>
    </row>
    <row r="365" ht="12.75">
      <c r="E365" s="166"/>
    </row>
    <row r="366" ht="12.75">
      <c r="E366" s="166"/>
    </row>
    <row r="367" ht="12.75">
      <c r="E367" s="166"/>
    </row>
    <row r="368" ht="12.75">
      <c r="E368" s="166"/>
    </row>
    <row r="369" ht="12.75">
      <c r="E369" s="166"/>
    </row>
    <row r="370" ht="12.75">
      <c r="E370" s="166"/>
    </row>
    <row r="371" ht="12.75">
      <c r="E371" s="166"/>
    </row>
    <row r="372" ht="12.75">
      <c r="E372" s="166"/>
    </row>
    <row r="373" ht="12.75">
      <c r="E373" s="166"/>
    </row>
    <row r="374" ht="12.75">
      <c r="E374" s="166"/>
    </row>
    <row r="375" ht="12.75">
      <c r="E375" s="166"/>
    </row>
    <row r="376" ht="12.75">
      <c r="E376" s="166"/>
    </row>
    <row r="377" ht="12.75">
      <c r="E377" s="166"/>
    </row>
    <row r="378" ht="12.75">
      <c r="E378" s="166"/>
    </row>
    <row r="379" ht="12.75">
      <c r="E379" s="166"/>
    </row>
    <row r="380" ht="12.75">
      <c r="E380" s="166"/>
    </row>
    <row r="381" ht="12.75">
      <c r="E381" s="166"/>
    </row>
    <row r="382" ht="12.75">
      <c r="E382" s="166"/>
    </row>
    <row r="383" ht="12.75">
      <c r="E383" s="166"/>
    </row>
    <row r="384" ht="12.75">
      <c r="E384" s="166"/>
    </row>
    <row r="385" ht="12.75">
      <c r="E385" s="166"/>
    </row>
    <row r="386" spans="1:2" ht="12.75">
      <c r="A386" s="217"/>
      <c r="B386" s="217"/>
    </row>
    <row r="387" spans="1:7" ht="12.75">
      <c r="A387" s="216"/>
      <c r="B387" s="216"/>
      <c r="C387" s="219"/>
      <c r="D387" s="219"/>
      <c r="E387" s="220"/>
      <c r="F387" s="219"/>
      <c r="G387" s="221"/>
    </row>
    <row r="388" spans="1:7" ht="12.75">
      <c r="A388" s="222"/>
      <c r="B388" s="222"/>
      <c r="C388" s="216"/>
      <c r="D388" s="216"/>
      <c r="E388" s="223"/>
      <c r="F388" s="216"/>
      <c r="G388" s="216"/>
    </row>
    <row r="389" spans="1:7" ht="12.75">
      <c r="A389" s="216"/>
      <c r="B389" s="216"/>
      <c r="C389" s="216"/>
      <c r="D389" s="216"/>
      <c r="E389" s="223"/>
      <c r="F389" s="216"/>
      <c r="G389" s="216"/>
    </row>
    <row r="390" spans="1:7" ht="12.75">
      <c r="A390" s="216"/>
      <c r="B390" s="216"/>
      <c r="C390" s="216"/>
      <c r="D390" s="216"/>
      <c r="E390" s="223"/>
      <c r="F390" s="216"/>
      <c r="G390" s="216"/>
    </row>
    <row r="391" spans="1:7" ht="12.75">
      <c r="A391" s="216"/>
      <c r="B391" s="216"/>
      <c r="C391" s="216"/>
      <c r="D391" s="216"/>
      <c r="E391" s="223"/>
      <c r="F391" s="216"/>
      <c r="G391" s="216"/>
    </row>
    <row r="392" spans="1:7" ht="12.75">
      <c r="A392" s="216"/>
      <c r="B392" s="216"/>
      <c r="C392" s="216"/>
      <c r="D392" s="216"/>
      <c r="E392" s="223"/>
      <c r="F392" s="216"/>
      <c r="G392" s="216"/>
    </row>
    <row r="393" spans="1:7" ht="12.75">
      <c r="A393" s="216"/>
      <c r="B393" s="216"/>
      <c r="C393" s="216"/>
      <c r="D393" s="216"/>
      <c r="E393" s="223"/>
      <c r="F393" s="216"/>
      <c r="G393" s="216"/>
    </row>
    <row r="394" spans="1:7" ht="12.75">
      <c r="A394" s="216"/>
      <c r="B394" s="216"/>
      <c r="C394" s="216"/>
      <c r="D394" s="216"/>
      <c r="E394" s="223"/>
      <c r="F394" s="216"/>
      <c r="G394" s="216"/>
    </row>
    <row r="395" spans="1:7" ht="12.75">
      <c r="A395" s="216"/>
      <c r="B395" s="216"/>
      <c r="C395" s="216"/>
      <c r="D395" s="216"/>
      <c r="E395" s="223"/>
      <c r="F395" s="216"/>
      <c r="G395" s="216"/>
    </row>
    <row r="396" spans="1:7" ht="12.75">
      <c r="A396" s="216"/>
      <c r="B396" s="216"/>
      <c r="C396" s="216"/>
      <c r="D396" s="216"/>
      <c r="E396" s="223"/>
      <c r="F396" s="216"/>
      <c r="G396" s="216"/>
    </row>
    <row r="397" spans="1:7" ht="12.75">
      <c r="A397" s="216"/>
      <c r="B397" s="216"/>
      <c r="C397" s="216"/>
      <c r="D397" s="216"/>
      <c r="E397" s="223"/>
      <c r="F397" s="216"/>
      <c r="G397" s="216"/>
    </row>
    <row r="398" spans="1:7" ht="12.75">
      <c r="A398" s="216"/>
      <c r="B398" s="216"/>
      <c r="C398" s="216"/>
      <c r="D398" s="216"/>
      <c r="E398" s="223"/>
      <c r="F398" s="216"/>
      <c r="G398" s="216"/>
    </row>
    <row r="399" spans="1:7" ht="12.75">
      <c r="A399" s="216"/>
      <c r="B399" s="216"/>
      <c r="C399" s="216"/>
      <c r="D399" s="216"/>
      <c r="E399" s="223"/>
      <c r="F399" s="216"/>
      <c r="G399" s="216"/>
    </row>
    <row r="400" spans="1:7" ht="12.75">
      <c r="A400" s="216"/>
      <c r="B400" s="216"/>
      <c r="C400" s="216"/>
      <c r="D400" s="216"/>
      <c r="E400" s="223"/>
      <c r="F400" s="216"/>
      <c r="G400" s="216"/>
    </row>
  </sheetData>
  <sheetProtection/>
  <mergeCells count="292">
    <mergeCell ref="C325:D325"/>
    <mergeCell ref="C326:D326"/>
    <mergeCell ref="C321:D321"/>
    <mergeCell ref="C322:D322"/>
    <mergeCell ref="C323:D323"/>
    <mergeCell ref="C324:D324"/>
    <mergeCell ref="C317:D317"/>
    <mergeCell ref="C318:D318"/>
    <mergeCell ref="C319:D319"/>
    <mergeCell ref="C320:D320"/>
    <mergeCell ref="C313:D313"/>
    <mergeCell ref="C314:D314"/>
    <mergeCell ref="C315:D315"/>
    <mergeCell ref="C316:D316"/>
    <mergeCell ref="C309:D309"/>
    <mergeCell ref="C310:D310"/>
    <mergeCell ref="C311:D311"/>
    <mergeCell ref="C312:D312"/>
    <mergeCell ref="C304:D304"/>
    <mergeCell ref="C305:D305"/>
    <mergeCell ref="C306:D306"/>
    <mergeCell ref="C307:D307"/>
    <mergeCell ref="C300:D300"/>
    <mergeCell ref="C301:D301"/>
    <mergeCell ref="C302:D302"/>
    <mergeCell ref="C303:D303"/>
    <mergeCell ref="C296:D296"/>
    <mergeCell ref="C297:D297"/>
    <mergeCell ref="C298:D298"/>
    <mergeCell ref="C299:D299"/>
    <mergeCell ref="C290:D290"/>
    <mergeCell ref="C291:D291"/>
    <mergeCell ref="C292:D292"/>
    <mergeCell ref="C293:D293"/>
    <mergeCell ref="C294:D294"/>
    <mergeCell ref="C295:D295"/>
    <mergeCell ref="C274:D274"/>
    <mergeCell ref="C275:D275"/>
    <mergeCell ref="C276:D276"/>
    <mergeCell ref="C277:D277"/>
    <mergeCell ref="C270:D270"/>
    <mergeCell ref="C271:D271"/>
    <mergeCell ref="C272:D272"/>
    <mergeCell ref="C273:D273"/>
    <mergeCell ref="C266:D266"/>
    <mergeCell ref="C267:D267"/>
    <mergeCell ref="C268:D268"/>
    <mergeCell ref="C269:D269"/>
    <mergeCell ref="C262:D262"/>
    <mergeCell ref="C263:D263"/>
    <mergeCell ref="C264:D264"/>
    <mergeCell ref="C265:D265"/>
    <mergeCell ref="C257:D257"/>
    <mergeCell ref="C258:D258"/>
    <mergeCell ref="C260:D260"/>
    <mergeCell ref="C261:D261"/>
    <mergeCell ref="C253:D253"/>
    <mergeCell ref="C254:D254"/>
    <mergeCell ref="C255:D255"/>
    <mergeCell ref="C256:D256"/>
    <mergeCell ref="C249:D249"/>
    <mergeCell ref="C250:D250"/>
    <mergeCell ref="C251:D251"/>
    <mergeCell ref="C252:D252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34:D234"/>
    <mergeCell ref="C235:D235"/>
    <mergeCell ref="C236:D236"/>
    <mergeCell ref="C237:D237"/>
    <mergeCell ref="C230:D230"/>
    <mergeCell ref="C231:D231"/>
    <mergeCell ref="C232:D232"/>
    <mergeCell ref="C233:D233"/>
    <mergeCell ref="C226:D226"/>
    <mergeCell ref="C227:D227"/>
    <mergeCell ref="C228:D228"/>
    <mergeCell ref="C229:D229"/>
    <mergeCell ref="C222:D222"/>
    <mergeCell ref="C223:D223"/>
    <mergeCell ref="C224:D224"/>
    <mergeCell ref="C225:D225"/>
    <mergeCell ref="C217:D217"/>
    <mergeCell ref="C218:D218"/>
    <mergeCell ref="C220:D220"/>
    <mergeCell ref="C221:D221"/>
    <mergeCell ref="C213:D213"/>
    <mergeCell ref="C214:D214"/>
    <mergeCell ref="C215:D215"/>
    <mergeCell ref="C216:D216"/>
    <mergeCell ref="C209:D209"/>
    <mergeCell ref="C210:D210"/>
    <mergeCell ref="C211:D211"/>
    <mergeCell ref="C212:D212"/>
    <mergeCell ref="C205:D205"/>
    <mergeCell ref="C206:D206"/>
    <mergeCell ref="C207:D207"/>
    <mergeCell ref="C208:D208"/>
    <mergeCell ref="C201:D201"/>
    <mergeCell ref="C202:D202"/>
    <mergeCell ref="C203:D203"/>
    <mergeCell ref="C204:D204"/>
    <mergeCell ref="C196:D196"/>
    <mergeCell ref="C197:D197"/>
    <mergeCell ref="C198:D198"/>
    <mergeCell ref="C199:D199"/>
    <mergeCell ref="C192:D192"/>
    <mergeCell ref="C193:D193"/>
    <mergeCell ref="C194:D194"/>
    <mergeCell ref="C195:D195"/>
    <mergeCell ref="C188:D188"/>
    <mergeCell ref="C189:D189"/>
    <mergeCell ref="C190:D190"/>
    <mergeCell ref="C191:D191"/>
    <mergeCell ref="C184:D184"/>
    <mergeCell ref="C185:D185"/>
    <mergeCell ref="C186:D186"/>
    <mergeCell ref="C187:D187"/>
    <mergeCell ref="C179:D179"/>
    <mergeCell ref="C180:D180"/>
    <mergeCell ref="C182:D182"/>
    <mergeCell ref="C183:D183"/>
    <mergeCell ref="C175:D175"/>
    <mergeCell ref="C176:D176"/>
    <mergeCell ref="C177:D177"/>
    <mergeCell ref="C178:D178"/>
    <mergeCell ref="C171:D171"/>
    <mergeCell ref="C172:D172"/>
    <mergeCell ref="C173:D173"/>
    <mergeCell ref="C174:D174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56:D156"/>
    <mergeCell ref="C157:D157"/>
    <mergeCell ref="C158:D158"/>
    <mergeCell ref="C159:D159"/>
    <mergeCell ref="C152:D152"/>
    <mergeCell ref="C153:D153"/>
    <mergeCell ref="C154:D154"/>
    <mergeCell ref="C155:D155"/>
    <mergeCell ref="C148:D148"/>
    <mergeCell ref="C149:D149"/>
    <mergeCell ref="C150:D150"/>
    <mergeCell ref="C151:D151"/>
    <mergeCell ref="C144:D144"/>
    <mergeCell ref="C145:D145"/>
    <mergeCell ref="C146:D146"/>
    <mergeCell ref="C147:D147"/>
    <mergeCell ref="C139:D139"/>
    <mergeCell ref="C140:D140"/>
    <mergeCell ref="C142:D142"/>
    <mergeCell ref="C143:D143"/>
    <mergeCell ref="C135:D135"/>
    <mergeCell ref="C136:D136"/>
    <mergeCell ref="C137:D137"/>
    <mergeCell ref="C138:D138"/>
    <mergeCell ref="C131:D131"/>
    <mergeCell ref="C132:D132"/>
    <mergeCell ref="C133:D133"/>
    <mergeCell ref="C134:D134"/>
    <mergeCell ref="C127:D127"/>
    <mergeCell ref="C128:D128"/>
    <mergeCell ref="C129:D129"/>
    <mergeCell ref="C130:D130"/>
    <mergeCell ref="C123:D123"/>
    <mergeCell ref="C124:D124"/>
    <mergeCell ref="C125:D125"/>
    <mergeCell ref="C126:D126"/>
    <mergeCell ref="C118:D118"/>
    <mergeCell ref="C119:D119"/>
    <mergeCell ref="C120:D120"/>
    <mergeCell ref="C121:D121"/>
    <mergeCell ref="C114:D114"/>
    <mergeCell ref="C115:D115"/>
    <mergeCell ref="C116:D116"/>
    <mergeCell ref="C117:D117"/>
    <mergeCell ref="C110:D110"/>
    <mergeCell ref="C111:D111"/>
    <mergeCell ref="C112:D112"/>
    <mergeCell ref="C113:D113"/>
    <mergeCell ref="C106:D106"/>
    <mergeCell ref="C107:D107"/>
    <mergeCell ref="C108:D108"/>
    <mergeCell ref="C109:D109"/>
    <mergeCell ref="C101:D101"/>
    <mergeCell ref="C102:D102"/>
    <mergeCell ref="C104:D104"/>
    <mergeCell ref="C105:D105"/>
    <mergeCell ref="C97:D97"/>
    <mergeCell ref="C98:D98"/>
    <mergeCell ref="C99:D99"/>
    <mergeCell ref="C100:D100"/>
    <mergeCell ref="C93:D93"/>
    <mergeCell ref="C94:D94"/>
    <mergeCell ref="C95:D95"/>
    <mergeCell ref="C96:D96"/>
    <mergeCell ref="C89:D89"/>
    <mergeCell ref="C90:D90"/>
    <mergeCell ref="C91:D91"/>
    <mergeCell ref="C92:D92"/>
    <mergeCell ref="C85:D85"/>
    <mergeCell ref="C86:D86"/>
    <mergeCell ref="C87:D87"/>
    <mergeCell ref="C88:D88"/>
    <mergeCell ref="C80:D80"/>
    <mergeCell ref="C81:D81"/>
    <mergeCell ref="C82:D82"/>
    <mergeCell ref="C83:D83"/>
    <mergeCell ref="C76:D76"/>
    <mergeCell ref="C77:D77"/>
    <mergeCell ref="C78:D78"/>
    <mergeCell ref="C79:D79"/>
    <mergeCell ref="C72:D72"/>
    <mergeCell ref="C73:D73"/>
    <mergeCell ref="C74:D74"/>
    <mergeCell ref="C75:D75"/>
    <mergeCell ref="C68:D68"/>
    <mergeCell ref="C69:D69"/>
    <mergeCell ref="C70:D70"/>
    <mergeCell ref="C71:D71"/>
    <mergeCell ref="C63:D63"/>
    <mergeCell ref="C64:D64"/>
    <mergeCell ref="C66:D66"/>
    <mergeCell ref="C67:D67"/>
    <mergeCell ref="C59:D59"/>
    <mergeCell ref="C60:D60"/>
    <mergeCell ref="C61:D61"/>
    <mergeCell ref="C62:D62"/>
    <mergeCell ref="C55:D55"/>
    <mergeCell ref="C56:D56"/>
    <mergeCell ref="C57:D57"/>
    <mergeCell ref="C58:D58"/>
    <mergeCell ref="C51:D51"/>
    <mergeCell ref="C52:D52"/>
    <mergeCell ref="C53:D53"/>
    <mergeCell ref="C54:D54"/>
    <mergeCell ref="C47:D47"/>
    <mergeCell ref="C48:D48"/>
    <mergeCell ref="C49:D49"/>
    <mergeCell ref="C50:D50"/>
    <mergeCell ref="C42:D42"/>
    <mergeCell ref="C43:D43"/>
    <mergeCell ref="C44:D44"/>
    <mergeCell ref="C45:D45"/>
    <mergeCell ref="C38:D38"/>
    <mergeCell ref="C39:D39"/>
    <mergeCell ref="C40:D40"/>
    <mergeCell ref="C41:D41"/>
    <mergeCell ref="C34:D34"/>
    <mergeCell ref="C35:D35"/>
    <mergeCell ref="C36:D36"/>
    <mergeCell ref="C37:D37"/>
    <mergeCell ref="C30:D30"/>
    <mergeCell ref="C31:D31"/>
    <mergeCell ref="C32:D32"/>
    <mergeCell ref="C33:D33"/>
    <mergeCell ref="C25:D25"/>
    <mergeCell ref="C26:D26"/>
    <mergeCell ref="C28:D28"/>
    <mergeCell ref="C29:D29"/>
    <mergeCell ref="C21:D21"/>
    <mergeCell ref="C22:D22"/>
    <mergeCell ref="C23:D23"/>
    <mergeCell ref="C24:D24"/>
    <mergeCell ref="C17:D17"/>
    <mergeCell ref="C18:D18"/>
    <mergeCell ref="C19:D19"/>
    <mergeCell ref="C20:D20"/>
    <mergeCell ref="C13:D13"/>
    <mergeCell ref="C14:D14"/>
    <mergeCell ref="C15:D15"/>
    <mergeCell ref="C16:D16"/>
    <mergeCell ref="A1:G1"/>
    <mergeCell ref="A3:B3"/>
    <mergeCell ref="A4:B4"/>
    <mergeCell ref="E4:G4"/>
    <mergeCell ref="C9:D9"/>
    <mergeCell ref="C10:D10"/>
    <mergeCell ref="C11:D11"/>
    <mergeCell ref="C12:D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Mário Donné</dc:creator>
  <cp:keywords/>
  <dc:description/>
  <cp:lastModifiedBy>Mário Donné</cp:lastModifiedBy>
  <dcterms:created xsi:type="dcterms:W3CDTF">2013-02-07T09:27:08Z</dcterms:created>
  <dcterms:modified xsi:type="dcterms:W3CDTF">2013-02-07T09:27:46Z</dcterms:modified>
  <cp:category/>
  <cp:version/>
  <cp:contentType/>
  <cp:contentStatus/>
</cp:coreProperties>
</file>